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3720" yWindow="30" windowWidth="19200" windowHeight="11760" activeTab="1"/>
  </bookViews>
  <sheets>
    <sheet name="データ" sheetId="4" r:id="rId1"/>
    <sheet name="入力" sheetId="2" r:id="rId2"/>
    <sheet name="印刷(1) ﾏｲﾅﾝﾊﾞ-対応" sheetId="6" r:id="rId3"/>
    <sheet name="印刷(2) ﾏｲﾅﾝﾊﾞ-対応" sheetId="7" r:id="rId4"/>
    <sheet name="印刷(1) ﾏｲﾅﾝﾊﾞ-無" sheetId="9" r:id="rId5"/>
    <sheet name="印刷(2) ﾏｲﾅﾝﾊﾞ-無" sheetId="10" r:id="rId6"/>
    <sheet name="印刷(以前の書式1)" sheetId="1" r:id="rId7"/>
    <sheet name="印刷(以前の書式2)" sheetId="5" r:id="rId8"/>
  </sheets>
  <definedNames>
    <definedName name="_xlnm.Print_Area" localSheetId="2">'印刷(1) ﾏｲﾅﾝﾊﾞ-対応'!$B$1:$BC$58</definedName>
    <definedName name="_xlnm.Print_Area" localSheetId="4">'印刷(1) ﾏｲﾅﾝﾊﾞ-無'!$B$1:$BC$58</definedName>
    <definedName name="_xlnm.Print_Area" localSheetId="3">'印刷(2) ﾏｲﾅﾝﾊﾞ-対応'!$B$1:$BC$58</definedName>
    <definedName name="_xlnm.Print_Area" localSheetId="5">'印刷(2) ﾏｲﾅﾝﾊﾞ-無'!$B$1:$BC$58</definedName>
    <definedName name="_xlnm.Print_Area" localSheetId="6">'印刷(以前の書式1)'!$B$1:$AI$53</definedName>
    <definedName name="_xlnm.Print_Area" localSheetId="7">'印刷(以前の書式2)'!$B$1:$AI$53</definedName>
    <definedName name="_xlnm.Print_Area" localSheetId="1">入力!#REF!</definedName>
    <definedName name="支払先住所" localSheetId="2">データ!#REF!</definedName>
    <definedName name="支払先住所" localSheetId="4">データ!#REF!</definedName>
    <definedName name="支払先住所" localSheetId="3">データ!#REF!</definedName>
    <definedName name="支払先住所" localSheetId="5">データ!#REF!</definedName>
    <definedName name="支払先住所" localSheetId="7">データ!#REF!</definedName>
    <definedName name="支払先住所">データ!#REF!</definedName>
  </definedNames>
  <calcPr calcId="152511"/>
</workbook>
</file>

<file path=xl/calcChain.xml><?xml version="1.0" encoding="utf-8"?>
<calcChain xmlns="http://schemas.openxmlformats.org/spreadsheetml/2006/main">
  <c r="D29" i="5" l="1"/>
  <c r="U29" i="5"/>
  <c r="U2" i="5"/>
  <c r="D2" i="5"/>
  <c r="D29" i="1"/>
  <c r="U29" i="1"/>
  <c r="U2" i="1"/>
  <c r="D2" i="1"/>
  <c r="D31" i="10"/>
  <c r="AE31" i="10"/>
  <c r="AE2" i="10"/>
  <c r="D2" i="10"/>
  <c r="D31" i="9"/>
  <c r="AE31" i="9"/>
  <c r="AE2" i="9"/>
  <c r="D2" i="9"/>
  <c r="AE31" i="7"/>
  <c r="D31" i="7"/>
  <c r="AE2" i="7"/>
  <c r="D2" i="7"/>
  <c r="D31" i="6"/>
  <c r="AE31" i="6"/>
  <c r="AE2" i="6"/>
  <c r="D2" i="6"/>
  <c r="AN56" i="10" l="1"/>
  <c r="AJ56" i="10"/>
  <c r="M56" i="10"/>
  <c r="I56" i="10"/>
  <c r="AL54" i="10"/>
  <c r="K54" i="10"/>
  <c r="AH52" i="10"/>
  <c r="G52" i="10"/>
  <c r="AH50" i="10"/>
  <c r="G50" i="10"/>
  <c r="AE49" i="10"/>
  <c r="D49" i="10"/>
  <c r="AS48" i="10"/>
  <c r="AL48" i="10"/>
  <c r="R48" i="10"/>
  <c r="K48" i="10"/>
  <c r="AS47" i="10"/>
  <c r="AL47" i="10"/>
  <c r="AI47" i="10"/>
  <c r="AD47" i="10"/>
  <c r="R47" i="10"/>
  <c r="K47" i="10"/>
  <c r="H47" i="10"/>
  <c r="C47" i="10"/>
  <c r="AS46" i="10"/>
  <c r="AL46" i="10"/>
  <c r="R46" i="10"/>
  <c r="K46" i="10"/>
  <c r="AS45" i="10"/>
  <c r="AL45" i="10"/>
  <c r="AI45" i="10"/>
  <c r="AD45" i="10"/>
  <c r="R45" i="10"/>
  <c r="K45" i="10"/>
  <c r="H45" i="10"/>
  <c r="C45" i="10"/>
  <c r="AS44" i="10"/>
  <c r="AL44" i="10"/>
  <c r="R44" i="10"/>
  <c r="K44" i="10"/>
  <c r="AS43" i="10"/>
  <c r="AL43" i="10"/>
  <c r="AI43" i="10"/>
  <c r="AD43" i="10"/>
  <c r="R43" i="10"/>
  <c r="K43" i="10"/>
  <c r="H43" i="10"/>
  <c r="C43" i="10"/>
  <c r="AS42" i="10"/>
  <c r="AL42" i="10"/>
  <c r="R42" i="10"/>
  <c r="K42" i="10"/>
  <c r="AS41" i="10"/>
  <c r="AL41" i="10"/>
  <c r="AI41" i="10"/>
  <c r="AD41" i="10"/>
  <c r="R41" i="10"/>
  <c r="K41" i="10"/>
  <c r="H41" i="10"/>
  <c r="C41" i="10"/>
  <c r="AS40" i="10"/>
  <c r="AL40" i="10"/>
  <c r="R40" i="10"/>
  <c r="K40" i="10"/>
  <c r="AS39" i="10"/>
  <c r="AL39" i="10"/>
  <c r="AI39" i="10"/>
  <c r="AD39" i="10"/>
  <c r="R39" i="10"/>
  <c r="K39" i="10"/>
  <c r="H39" i="10"/>
  <c r="C39" i="10"/>
  <c r="AH35" i="10"/>
  <c r="G35" i="10"/>
  <c r="AH33" i="10"/>
  <c r="G33" i="10"/>
  <c r="AG31" i="10"/>
  <c r="F31" i="10"/>
  <c r="AN27" i="10"/>
  <c r="AJ27" i="10"/>
  <c r="M27" i="10"/>
  <c r="I27" i="10"/>
  <c r="AL25" i="10"/>
  <c r="K25" i="10"/>
  <c r="AH23" i="10"/>
  <c r="G23" i="10"/>
  <c r="AH21" i="10"/>
  <c r="G21" i="10"/>
  <c r="AE20" i="10"/>
  <c r="D20" i="10"/>
  <c r="AS19" i="10"/>
  <c r="AL19" i="10"/>
  <c r="R19" i="10"/>
  <c r="K19" i="10"/>
  <c r="AS18" i="10"/>
  <c r="AL18" i="10"/>
  <c r="AI18" i="10"/>
  <c r="AD18" i="10"/>
  <c r="R18" i="10"/>
  <c r="K18" i="10"/>
  <c r="H18" i="10"/>
  <c r="C18" i="10"/>
  <c r="AS17" i="10"/>
  <c r="AL17" i="10"/>
  <c r="R17" i="10"/>
  <c r="K17" i="10"/>
  <c r="AS16" i="10"/>
  <c r="AL16" i="10"/>
  <c r="AI16" i="10"/>
  <c r="AD16" i="10"/>
  <c r="R16" i="10"/>
  <c r="K16" i="10"/>
  <c r="H16" i="10"/>
  <c r="C16" i="10"/>
  <c r="AS15" i="10"/>
  <c r="AL15" i="10"/>
  <c r="R15" i="10"/>
  <c r="K15" i="10"/>
  <c r="AS14" i="10"/>
  <c r="AL14" i="10"/>
  <c r="AI14" i="10"/>
  <c r="AD14" i="10"/>
  <c r="R14" i="10"/>
  <c r="K14" i="10"/>
  <c r="H14" i="10"/>
  <c r="C14" i="10"/>
  <c r="AS13" i="10"/>
  <c r="AL13" i="10"/>
  <c r="R13" i="10"/>
  <c r="K13" i="10"/>
  <c r="AS12" i="10"/>
  <c r="AL12" i="10"/>
  <c r="AI12" i="10"/>
  <c r="AD12" i="10"/>
  <c r="R12" i="10"/>
  <c r="K12" i="10"/>
  <c r="H12" i="10"/>
  <c r="C12" i="10"/>
  <c r="AS11" i="10"/>
  <c r="AL11" i="10"/>
  <c r="R11" i="10"/>
  <c r="K11" i="10"/>
  <c r="AS10" i="10"/>
  <c r="AL10" i="10"/>
  <c r="AI10" i="10"/>
  <c r="AD10" i="10"/>
  <c r="R10" i="10"/>
  <c r="K10" i="10"/>
  <c r="H10" i="10"/>
  <c r="C10" i="10"/>
  <c r="AH6" i="10"/>
  <c r="G6" i="10"/>
  <c r="AH4" i="10"/>
  <c r="G4" i="10"/>
  <c r="AG2" i="10"/>
  <c r="F2" i="10"/>
  <c r="AN56" i="9"/>
  <c r="AJ56" i="9"/>
  <c r="M56" i="9"/>
  <c r="I56" i="9"/>
  <c r="AL54" i="9"/>
  <c r="K54" i="9"/>
  <c r="AH52" i="9"/>
  <c r="G52" i="9"/>
  <c r="AH50" i="9"/>
  <c r="G50" i="9"/>
  <c r="AE49" i="9"/>
  <c r="D49" i="9"/>
  <c r="AS48" i="9"/>
  <c r="AL48" i="9"/>
  <c r="R48" i="9"/>
  <c r="K48" i="9"/>
  <c r="AS47" i="9"/>
  <c r="AL47" i="9"/>
  <c r="AI47" i="9"/>
  <c r="AD47" i="9"/>
  <c r="R47" i="9"/>
  <c r="K47" i="9"/>
  <c r="H47" i="9"/>
  <c r="C47" i="9"/>
  <c r="AS46" i="9"/>
  <c r="AL46" i="9"/>
  <c r="R46" i="9"/>
  <c r="K46" i="9"/>
  <c r="AS45" i="9"/>
  <c r="AL45" i="9"/>
  <c r="AI45" i="9"/>
  <c r="AD45" i="9"/>
  <c r="R45" i="9"/>
  <c r="K45" i="9"/>
  <c r="H45" i="9"/>
  <c r="C45" i="9"/>
  <c r="AS44" i="9"/>
  <c r="AL44" i="9"/>
  <c r="R44" i="9"/>
  <c r="K44" i="9"/>
  <c r="AS43" i="9"/>
  <c r="AL43" i="9"/>
  <c r="AI43" i="9"/>
  <c r="AD43" i="9"/>
  <c r="R43" i="9"/>
  <c r="K43" i="9"/>
  <c r="H43" i="9"/>
  <c r="C43" i="9"/>
  <c r="AS42" i="9"/>
  <c r="AL42" i="9"/>
  <c r="R42" i="9"/>
  <c r="K42" i="9"/>
  <c r="AS41" i="9"/>
  <c r="AL41" i="9"/>
  <c r="AI41" i="9"/>
  <c r="AD41" i="9"/>
  <c r="R41" i="9"/>
  <c r="K41" i="9"/>
  <c r="H41" i="9"/>
  <c r="C41" i="9"/>
  <c r="AS40" i="9"/>
  <c r="AL40" i="9"/>
  <c r="R40" i="9"/>
  <c r="K40" i="9"/>
  <c r="AS39" i="9"/>
  <c r="AL39" i="9"/>
  <c r="AI39" i="9"/>
  <c r="AD39" i="9"/>
  <c r="R39" i="9"/>
  <c r="K39" i="9"/>
  <c r="H39" i="9"/>
  <c r="C39" i="9"/>
  <c r="AH35" i="9"/>
  <c r="G35" i="9"/>
  <c r="AH33" i="9"/>
  <c r="G33" i="9"/>
  <c r="AG31" i="9"/>
  <c r="F31" i="9"/>
  <c r="AN27" i="9"/>
  <c r="AJ27" i="9"/>
  <c r="M27" i="9"/>
  <c r="I27" i="9"/>
  <c r="AL25" i="9"/>
  <c r="K25" i="9"/>
  <c r="AH23" i="9"/>
  <c r="G23" i="9"/>
  <c r="AH21" i="9"/>
  <c r="G21" i="9"/>
  <c r="AE20" i="9"/>
  <c r="D20" i="9"/>
  <c r="AS19" i="9"/>
  <c r="AL19" i="9"/>
  <c r="R19" i="9"/>
  <c r="K19" i="9"/>
  <c r="AS18" i="9"/>
  <c r="AL18" i="9"/>
  <c r="AI18" i="9"/>
  <c r="AD18" i="9"/>
  <c r="R18" i="9"/>
  <c r="K18" i="9"/>
  <c r="H18" i="9"/>
  <c r="C18" i="9"/>
  <c r="AS17" i="9"/>
  <c r="AL17" i="9"/>
  <c r="R17" i="9"/>
  <c r="K17" i="9"/>
  <c r="AS16" i="9"/>
  <c r="AL16" i="9"/>
  <c r="AI16" i="9"/>
  <c r="AD16" i="9"/>
  <c r="R16" i="9"/>
  <c r="K16" i="9"/>
  <c r="H16" i="9"/>
  <c r="C16" i="9"/>
  <c r="AS15" i="9"/>
  <c r="AL15" i="9"/>
  <c r="R15" i="9"/>
  <c r="K15" i="9"/>
  <c r="AS14" i="9"/>
  <c r="AL14" i="9"/>
  <c r="AI14" i="9"/>
  <c r="AD14" i="9"/>
  <c r="R14" i="9"/>
  <c r="K14" i="9"/>
  <c r="H14" i="9"/>
  <c r="C14" i="9"/>
  <c r="AS13" i="9"/>
  <c r="AL13" i="9"/>
  <c r="R13" i="9"/>
  <c r="K13" i="9"/>
  <c r="AS12" i="9"/>
  <c r="AL12" i="9"/>
  <c r="AI12" i="9"/>
  <c r="AD12" i="9"/>
  <c r="R12" i="9"/>
  <c r="K12" i="9"/>
  <c r="H12" i="9"/>
  <c r="C12" i="9"/>
  <c r="AS11" i="9"/>
  <c r="AL11" i="9"/>
  <c r="R11" i="9"/>
  <c r="K11" i="9"/>
  <c r="AS10" i="9"/>
  <c r="AL10" i="9"/>
  <c r="AI10" i="9"/>
  <c r="AD10" i="9"/>
  <c r="R10" i="9"/>
  <c r="K10" i="9"/>
  <c r="H10" i="9"/>
  <c r="C10" i="9"/>
  <c r="AH6" i="9"/>
  <c r="G6" i="9"/>
  <c r="AH4" i="9"/>
  <c r="G4" i="9"/>
  <c r="AG2" i="9"/>
  <c r="F2" i="9"/>
  <c r="AE49" i="7"/>
  <c r="AS48" i="7"/>
  <c r="AL48" i="7"/>
  <c r="AS47" i="7"/>
  <c r="AL47" i="7"/>
  <c r="AI47" i="7"/>
  <c r="AD47" i="7"/>
  <c r="AS46" i="7"/>
  <c r="AL46" i="7"/>
  <c r="AS45" i="7"/>
  <c r="AL45" i="7"/>
  <c r="AI45" i="7"/>
  <c r="AD45" i="7"/>
  <c r="AS44" i="7"/>
  <c r="AL44" i="7"/>
  <c r="AS43" i="7"/>
  <c r="AL43" i="7"/>
  <c r="AI43" i="7"/>
  <c r="AD43" i="7"/>
  <c r="AS42" i="7"/>
  <c r="AL42" i="7"/>
  <c r="AS41" i="7"/>
  <c r="AL41" i="7"/>
  <c r="AI41" i="7"/>
  <c r="AD41" i="7"/>
  <c r="AS40" i="7"/>
  <c r="AL40" i="7"/>
  <c r="AS39" i="7"/>
  <c r="AL39" i="7"/>
  <c r="AI39" i="7"/>
  <c r="AD39" i="7"/>
  <c r="BB36" i="7"/>
  <c r="BA36" i="7"/>
  <c r="AZ36" i="7"/>
  <c r="AY36" i="7"/>
  <c r="AX36" i="7"/>
  <c r="AW36" i="7"/>
  <c r="AV36" i="7"/>
  <c r="AU36" i="7"/>
  <c r="AT36" i="7"/>
  <c r="AR36" i="7"/>
  <c r="AQ36" i="7"/>
  <c r="AP36" i="7"/>
  <c r="AO36" i="7"/>
  <c r="AH35" i="7"/>
  <c r="AH33" i="7"/>
  <c r="D49" i="7"/>
  <c r="R48" i="7"/>
  <c r="K48" i="7"/>
  <c r="R47" i="7"/>
  <c r="K47" i="7"/>
  <c r="H47" i="7"/>
  <c r="C47" i="7"/>
  <c r="R46" i="7"/>
  <c r="K46" i="7"/>
  <c r="R45" i="7"/>
  <c r="K45" i="7"/>
  <c r="H45" i="7"/>
  <c r="C45" i="7"/>
  <c r="R44" i="7"/>
  <c r="K44" i="7"/>
  <c r="R43" i="7"/>
  <c r="K43" i="7"/>
  <c r="H43" i="7"/>
  <c r="C43" i="7"/>
  <c r="R42" i="7"/>
  <c r="K42" i="7"/>
  <c r="R41" i="7"/>
  <c r="K41" i="7"/>
  <c r="H41" i="7"/>
  <c r="C41" i="7"/>
  <c r="R40" i="7"/>
  <c r="K40" i="7"/>
  <c r="R39" i="7"/>
  <c r="K39" i="7"/>
  <c r="H39" i="7"/>
  <c r="C39" i="7"/>
  <c r="AA36" i="7"/>
  <c r="Z36" i="7"/>
  <c r="Y36" i="7"/>
  <c r="X36" i="7"/>
  <c r="W36" i="7"/>
  <c r="V36" i="7"/>
  <c r="U36" i="7"/>
  <c r="T36" i="7"/>
  <c r="S36" i="7"/>
  <c r="Q36" i="7"/>
  <c r="P36" i="7"/>
  <c r="O36" i="7"/>
  <c r="N36" i="7"/>
  <c r="G35" i="7"/>
  <c r="G33" i="7"/>
  <c r="AE20" i="7"/>
  <c r="AS19" i="7"/>
  <c r="AL19" i="7"/>
  <c r="AS18" i="7"/>
  <c r="AL18" i="7"/>
  <c r="AI18" i="7"/>
  <c r="AD18" i="7"/>
  <c r="AS17" i="7"/>
  <c r="AL17" i="7"/>
  <c r="AS16" i="7"/>
  <c r="AL16" i="7"/>
  <c r="AI16" i="7"/>
  <c r="AD16" i="7"/>
  <c r="AS15" i="7"/>
  <c r="AL15" i="7"/>
  <c r="AS14" i="7"/>
  <c r="AL14" i="7"/>
  <c r="AI14" i="7"/>
  <c r="AD14" i="7"/>
  <c r="AS13" i="7"/>
  <c r="AL13" i="7"/>
  <c r="AS12" i="7"/>
  <c r="AL12" i="7"/>
  <c r="AI12" i="7"/>
  <c r="AD12" i="7"/>
  <c r="AS11" i="7"/>
  <c r="AL11" i="7"/>
  <c r="AS10" i="7"/>
  <c r="AL10" i="7"/>
  <c r="AI10" i="7"/>
  <c r="AD10" i="7"/>
  <c r="BB7" i="7"/>
  <c r="BA7" i="7"/>
  <c r="AZ7" i="7"/>
  <c r="AY7" i="7"/>
  <c r="AX7" i="7"/>
  <c r="AW7" i="7"/>
  <c r="AV7" i="7"/>
  <c r="AU7" i="7"/>
  <c r="AT7" i="7"/>
  <c r="AR7" i="7"/>
  <c r="AQ7" i="7"/>
  <c r="AP7" i="7"/>
  <c r="AO7" i="7"/>
  <c r="AH6" i="7"/>
  <c r="AH4" i="7"/>
  <c r="D20" i="7"/>
  <c r="R19" i="7"/>
  <c r="K19" i="7"/>
  <c r="R18" i="7"/>
  <c r="K18" i="7"/>
  <c r="H18" i="7"/>
  <c r="C18" i="7"/>
  <c r="R17" i="7"/>
  <c r="K17" i="7"/>
  <c r="R16" i="7"/>
  <c r="K16" i="7"/>
  <c r="H16" i="7"/>
  <c r="C16" i="7"/>
  <c r="R15" i="7"/>
  <c r="K15" i="7"/>
  <c r="R14" i="7"/>
  <c r="K14" i="7"/>
  <c r="H14" i="7"/>
  <c r="C14" i="7"/>
  <c r="R13" i="7"/>
  <c r="K13" i="7"/>
  <c r="R12" i="7"/>
  <c r="K12" i="7"/>
  <c r="H12" i="7"/>
  <c r="C12" i="7"/>
  <c r="R11" i="7"/>
  <c r="K11" i="7"/>
  <c r="R10" i="7"/>
  <c r="K10" i="7"/>
  <c r="H10" i="7"/>
  <c r="C10" i="7"/>
  <c r="AA7" i="7"/>
  <c r="Z7" i="7"/>
  <c r="Y7" i="7"/>
  <c r="X7" i="7"/>
  <c r="W7" i="7"/>
  <c r="V7" i="7"/>
  <c r="U7" i="7"/>
  <c r="T7" i="7"/>
  <c r="S7" i="7"/>
  <c r="Q7" i="7"/>
  <c r="P7" i="7"/>
  <c r="O7" i="7"/>
  <c r="N7" i="7"/>
  <c r="G6" i="7"/>
  <c r="G4" i="7"/>
  <c r="AN56" i="7"/>
  <c r="AJ56" i="7"/>
  <c r="M56" i="7"/>
  <c r="I56" i="7"/>
  <c r="AL54" i="7"/>
  <c r="K54" i="7"/>
  <c r="BB53" i="7"/>
  <c r="BA53" i="7"/>
  <c r="AZ53" i="7"/>
  <c r="AY53" i="7"/>
  <c r="AX53" i="7"/>
  <c r="AW53" i="7"/>
  <c r="AV53" i="7"/>
  <c r="AU53" i="7"/>
  <c r="AT53" i="7"/>
  <c r="AR53" i="7"/>
  <c r="AQ53" i="7"/>
  <c r="AP53" i="7"/>
  <c r="AO53" i="7"/>
  <c r="AA53" i="7"/>
  <c r="Z53" i="7"/>
  <c r="Y53" i="7"/>
  <c r="X53" i="7"/>
  <c r="W53" i="7"/>
  <c r="V53" i="7"/>
  <c r="U53" i="7"/>
  <c r="T53" i="7"/>
  <c r="S53" i="7"/>
  <c r="Q53" i="7"/>
  <c r="P53" i="7"/>
  <c r="O53" i="7"/>
  <c r="N53" i="7"/>
  <c r="AH52" i="7"/>
  <c r="G52" i="7"/>
  <c r="AH50" i="7"/>
  <c r="G50" i="7"/>
  <c r="AG31" i="7"/>
  <c r="F31" i="7"/>
  <c r="AN27" i="7"/>
  <c r="AJ27" i="7"/>
  <c r="M27" i="7"/>
  <c r="I27" i="7"/>
  <c r="AL25" i="7"/>
  <c r="K25" i="7"/>
  <c r="BB24" i="7"/>
  <c r="BA24" i="7"/>
  <c r="AZ24" i="7"/>
  <c r="AY24" i="7"/>
  <c r="AX24" i="7"/>
  <c r="AW24" i="7"/>
  <c r="AV24" i="7"/>
  <c r="AU24" i="7"/>
  <c r="AT24" i="7"/>
  <c r="AR24" i="7"/>
  <c r="AQ24" i="7"/>
  <c r="AP24" i="7"/>
  <c r="AO24" i="7"/>
  <c r="AA24" i="7"/>
  <c r="Z24" i="7"/>
  <c r="Y24" i="7"/>
  <c r="X24" i="7"/>
  <c r="W24" i="7"/>
  <c r="V24" i="7"/>
  <c r="U24" i="7"/>
  <c r="T24" i="7"/>
  <c r="S24" i="7"/>
  <c r="Q24" i="7"/>
  <c r="P24" i="7"/>
  <c r="O24" i="7"/>
  <c r="N24" i="7"/>
  <c r="AH23" i="7"/>
  <c r="G23" i="7"/>
  <c r="AH21" i="7"/>
  <c r="G21" i="7"/>
  <c r="AG2" i="7"/>
  <c r="F2" i="7"/>
  <c r="AE49" i="6"/>
  <c r="AS48" i="6"/>
  <c r="AL48" i="6"/>
  <c r="AS47" i="6"/>
  <c r="AL47" i="6"/>
  <c r="AI47" i="6"/>
  <c r="AD47" i="6"/>
  <c r="AS46" i="6"/>
  <c r="AL46" i="6"/>
  <c r="AS45" i="6"/>
  <c r="AL45" i="6"/>
  <c r="AI45" i="6"/>
  <c r="AD45" i="6"/>
  <c r="AS44" i="6"/>
  <c r="AL44" i="6"/>
  <c r="AS43" i="6"/>
  <c r="AL43" i="6"/>
  <c r="AI43" i="6"/>
  <c r="AD43" i="6"/>
  <c r="AS42" i="6"/>
  <c r="AL42" i="6"/>
  <c r="AS41" i="6"/>
  <c r="AL41" i="6"/>
  <c r="AI41" i="6"/>
  <c r="AD41" i="6"/>
  <c r="AS40" i="6"/>
  <c r="AL40" i="6"/>
  <c r="AS39" i="6"/>
  <c r="AL39" i="6"/>
  <c r="AI39" i="6"/>
  <c r="AD39" i="6"/>
  <c r="BB36" i="6"/>
  <c r="BA36" i="6"/>
  <c r="AZ36" i="6"/>
  <c r="AY36" i="6"/>
  <c r="AX36" i="6"/>
  <c r="AW36" i="6"/>
  <c r="AV36" i="6"/>
  <c r="AU36" i="6"/>
  <c r="AT36" i="6"/>
  <c r="AR36" i="6"/>
  <c r="AQ36" i="6"/>
  <c r="AP36" i="6"/>
  <c r="AO36" i="6"/>
  <c r="AH35" i="6"/>
  <c r="AH33" i="6"/>
  <c r="D49" i="6"/>
  <c r="R48" i="6"/>
  <c r="K48" i="6"/>
  <c r="R47" i="6"/>
  <c r="K47" i="6"/>
  <c r="H47" i="6"/>
  <c r="C47" i="6"/>
  <c r="R46" i="6"/>
  <c r="K46" i="6"/>
  <c r="R45" i="6"/>
  <c r="K45" i="6"/>
  <c r="H45" i="6"/>
  <c r="C45" i="6"/>
  <c r="R44" i="6"/>
  <c r="K44" i="6"/>
  <c r="R43" i="6"/>
  <c r="K43" i="6"/>
  <c r="H43" i="6"/>
  <c r="C43" i="6"/>
  <c r="R42" i="6"/>
  <c r="K42" i="6"/>
  <c r="R41" i="6"/>
  <c r="K41" i="6"/>
  <c r="H41" i="6"/>
  <c r="C41" i="6"/>
  <c r="R40" i="6"/>
  <c r="K40" i="6"/>
  <c r="R39" i="6"/>
  <c r="K39" i="6"/>
  <c r="H39" i="6"/>
  <c r="C39" i="6"/>
  <c r="G35" i="6"/>
  <c r="G33" i="6"/>
  <c r="AE20" i="6"/>
  <c r="AS19" i="6"/>
  <c r="AL19" i="6"/>
  <c r="AS18" i="6"/>
  <c r="AL18" i="6"/>
  <c r="AI18" i="6"/>
  <c r="AD18" i="6"/>
  <c r="AS17" i="6"/>
  <c r="AL17" i="6"/>
  <c r="AS16" i="6"/>
  <c r="AL16" i="6"/>
  <c r="AI16" i="6"/>
  <c r="AD16" i="6"/>
  <c r="AS15" i="6"/>
  <c r="AL15" i="6"/>
  <c r="AS14" i="6"/>
  <c r="AL14" i="6"/>
  <c r="AI14" i="6"/>
  <c r="AD14" i="6"/>
  <c r="AS13" i="6"/>
  <c r="AL13" i="6"/>
  <c r="AS12" i="6"/>
  <c r="AL12" i="6"/>
  <c r="AI12" i="6"/>
  <c r="AD12" i="6"/>
  <c r="AS11" i="6"/>
  <c r="AL11" i="6"/>
  <c r="AS10" i="6"/>
  <c r="AL10" i="6"/>
  <c r="AI10" i="6"/>
  <c r="AD10" i="6"/>
  <c r="BB7" i="6"/>
  <c r="BA7" i="6"/>
  <c r="AZ7" i="6"/>
  <c r="AY7" i="6"/>
  <c r="AX7" i="6"/>
  <c r="AW7" i="6"/>
  <c r="AV7" i="6"/>
  <c r="AU7" i="6"/>
  <c r="AT7" i="6"/>
  <c r="AR7" i="6"/>
  <c r="AQ7" i="6"/>
  <c r="AP7" i="6"/>
  <c r="AO7" i="6"/>
  <c r="AH6" i="6"/>
  <c r="AH4" i="6"/>
  <c r="O48" i="4"/>
  <c r="O47" i="4"/>
  <c r="O46" i="4"/>
  <c r="O45" i="4"/>
  <c r="O44" i="4"/>
  <c r="O43" i="4"/>
  <c r="O42" i="4"/>
  <c r="O41" i="4"/>
  <c r="O40" i="4"/>
  <c r="O39" i="4"/>
  <c r="O38" i="4"/>
  <c r="O37" i="4"/>
  <c r="O36" i="4"/>
  <c r="N48" i="4"/>
  <c r="N47" i="4"/>
  <c r="N46" i="4"/>
  <c r="N45" i="4"/>
  <c r="N44" i="4"/>
  <c r="N43" i="4"/>
  <c r="N42" i="4"/>
  <c r="N41" i="4"/>
  <c r="N40" i="4"/>
  <c r="N39" i="4"/>
  <c r="N38" i="4"/>
  <c r="N37" i="4"/>
  <c r="N36" i="4"/>
  <c r="M48" i="4"/>
  <c r="M47" i="4"/>
  <c r="M46" i="4"/>
  <c r="M45" i="4"/>
  <c r="M44" i="4"/>
  <c r="M43" i="4"/>
  <c r="M42" i="4"/>
  <c r="M41" i="4"/>
  <c r="M40" i="4"/>
  <c r="M39" i="4"/>
  <c r="M38" i="4"/>
  <c r="M37" i="4"/>
  <c r="M36" i="4"/>
  <c r="L48" i="4"/>
  <c r="L47" i="4"/>
  <c r="L46" i="4"/>
  <c r="L45" i="4"/>
  <c r="L44" i="4"/>
  <c r="L43" i="4"/>
  <c r="L42" i="4"/>
  <c r="L41" i="4"/>
  <c r="L40" i="4"/>
  <c r="L39" i="4"/>
  <c r="L38" i="4"/>
  <c r="L37" i="4"/>
  <c r="L36" i="4"/>
  <c r="K48" i="4"/>
  <c r="K47" i="4"/>
  <c r="K46" i="4"/>
  <c r="K45" i="4"/>
  <c r="K44" i="4"/>
  <c r="K43" i="4"/>
  <c r="K42" i="4"/>
  <c r="K41" i="4"/>
  <c r="K40" i="4"/>
  <c r="K39" i="4"/>
  <c r="K38" i="4"/>
  <c r="K37" i="4"/>
  <c r="K36" i="4"/>
  <c r="J48" i="4"/>
  <c r="J47" i="4"/>
  <c r="J46" i="4"/>
  <c r="J45" i="4"/>
  <c r="J44" i="4"/>
  <c r="J43" i="4"/>
  <c r="J42" i="4"/>
  <c r="J41" i="4"/>
  <c r="J40" i="4"/>
  <c r="J39" i="4"/>
  <c r="J38" i="4"/>
  <c r="J37" i="4"/>
  <c r="J36" i="4"/>
  <c r="I48" i="4"/>
  <c r="I47" i="4"/>
  <c r="I46" i="4"/>
  <c r="I45" i="4"/>
  <c r="I44" i="4"/>
  <c r="I43" i="4"/>
  <c r="I42" i="4"/>
  <c r="I41" i="4"/>
  <c r="I40" i="4"/>
  <c r="I39" i="4"/>
  <c r="I38" i="4"/>
  <c r="I37" i="4"/>
  <c r="I36" i="4"/>
  <c r="H36" i="4"/>
  <c r="N36" i="6" s="1"/>
  <c r="AN56" i="6"/>
  <c r="AJ56" i="6"/>
  <c r="AL54" i="6"/>
  <c r="BB53" i="6"/>
  <c r="BA53" i="6"/>
  <c r="AZ53" i="6"/>
  <c r="AY53" i="6"/>
  <c r="AX53" i="6"/>
  <c r="AW53" i="6"/>
  <c r="AV53" i="6"/>
  <c r="AU53" i="6"/>
  <c r="AT53" i="6"/>
  <c r="AR53" i="6"/>
  <c r="AQ53" i="6"/>
  <c r="AP53" i="6"/>
  <c r="AO53" i="6"/>
  <c r="AH52" i="6"/>
  <c r="AH50" i="6"/>
  <c r="AG31" i="6"/>
  <c r="AN27" i="6"/>
  <c r="AJ27" i="6"/>
  <c r="AL25" i="6"/>
  <c r="BB24" i="6"/>
  <c r="BA24" i="6"/>
  <c r="AZ24" i="6"/>
  <c r="AY24" i="6"/>
  <c r="AX24" i="6"/>
  <c r="AW24" i="6"/>
  <c r="AV24" i="6"/>
  <c r="AU24" i="6"/>
  <c r="AT24" i="6"/>
  <c r="AR24" i="6"/>
  <c r="AQ24" i="6"/>
  <c r="AP24" i="6"/>
  <c r="AO24" i="6"/>
  <c r="AH23" i="6"/>
  <c r="AH21" i="6"/>
  <c r="AG2" i="6"/>
  <c r="M56" i="6"/>
  <c r="I56" i="6"/>
  <c r="K54" i="6"/>
  <c r="AA53" i="6"/>
  <c r="Z53" i="6"/>
  <c r="Y53" i="6"/>
  <c r="X53" i="6"/>
  <c r="W53" i="6"/>
  <c r="V53" i="6"/>
  <c r="U53" i="6"/>
  <c r="T53" i="6"/>
  <c r="S53" i="6"/>
  <c r="Q53" i="6"/>
  <c r="P53" i="6"/>
  <c r="O53" i="6"/>
  <c r="N53" i="6"/>
  <c r="G52" i="6"/>
  <c r="G50" i="6"/>
  <c r="F31" i="6"/>
  <c r="H48" i="4" l="1"/>
  <c r="AA36" i="6" s="1"/>
  <c r="H47" i="4"/>
  <c r="Z36" i="6" s="1"/>
  <c r="H46" i="4"/>
  <c r="Y36" i="6" s="1"/>
  <c r="H45" i="4"/>
  <c r="X36" i="6" s="1"/>
  <c r="H44" i="4"/>
  <c r="W36" i="6" s="1"/>
  <c r="H43" i="4"/>
  <c r="V36" i="6" s="1"/>
  <c r="H42" i="4"/>
  <c r="U36" i="6" s="1"/>
  <c r="H41" i="4"/>
  <c r="T36" i="6" s="1"/>
  <c r="H40" i="4"/>
  <c r="S36" i="6" s="1"/>
  <c r="H39" i="4"/>
  <c r="Q36" i="6" s="1"/>
  <c r="H38" i="4"/>
  <c r="P36" i="6" s="1"/>
  <c r="H37" i="4"/>
  <c r="O36" i="6" s="1"/>
  <c r="O24" i="6"/>
  <c r="N24" i="6"/>
  <c r="H35" i="4"/>
  <c r="O35" i="4"/>
  <c r="N35" i="4"/>
  <c r="M35" i="4"/>
  <c r="L35" i="4"/>
  <c r="K35" i="4"/>
  <c r="J35" i="4"/>
  <c r="I35" i="4"/>
  <c r="O34" i="4"/>
  <c r="N34" i="4"/>
  <c r="M34" i="4"/>
  <c r="L34" i="4"/>
  <c r="K34" i="4"/>
  <c r="J34" i="4"/>
  <c r="I34" i="4"/>
  <c r="H34" i="4"/>
  <c r="O33" i="4"/>
  <c r="N33" i="4"/>
  <c r="M33" i="4"/>
  <c r="L33" i="4"/>
  <c r="K33" i="4"/>
  <c r="J33" i="4"/>
  <c r="I33" i="4"/>
  <c r="H33" i="4"/>
  <c r="R18" i="6" s="1"/>
  <c r="O32" i="4"/>
  <c r="N32" i="4"/>
  <c r="M32" i="4"/>
  <c r="L32" i="4"/>
  <c r="K32" i="4"/>
  <c r="J32" i="4"/>
  <c r="I32" i="4"/>
  <c r="H32" i="4"/>
  <c r="R17" i="6" s="1"/>
  <c r="O31" i="4"/>
  <c r="N31" i="4"/>
  <c r="M31" i="4"/>
  <c r="L31" i="4"/>
  <c r="K31" i="4"/>
  <c r="J31" i="4"/>
  <c r="I31" i="4"/>
  <c r="H31" i="4"/>
  <c r="O30" i="4"/>
  <c r="N30" i="4"/>
  <c r="M30" i="4"/>
  <c r="L30" i="4"/>
  <c r="K30" i="4"/>
  <c r="J30" i="4"/>
  <c r="I30" i="4"/>
  <c r="H30" i="4"/>
  <c r="O29" i="4"/>
  <c r="N29" i="4"/>
  <c r="M29" i="4"/>
  <c r="L29" i="4"/>
  <c r="K29" i="4"/>
  <c r="J29" i="4"/>
  <c r="I29" i="4"/>
  <c r="H29" i="4"/>
  <c r="R14" i="6" s="1"/>
  <c r="O28" i="4"/>
  <c r="N28" i="4"/>
  <c r="M28" i="4"/>
  <c r="L28" i="4"/>
  <c r="K28" i="4"/>
  <c r="J28" i="4"/>
  <c r="I28" i="4"/>
  <c r="H28" i="4"/>
  <c r="R13" i="6" s="1"/>
  <c r="O27" i="4"/>
  <c r="N27" i="4"/>
  <c r="M27" i="4"/>
  <c r="L27" i="4"/>
  <c r="K27" i="4"/>
  <c r="J27" i="4"/>
  <c r="I27" i="4"/>
  <c r="H27" i="4"/>
  <c r="O26" i="4"/>
  <c r="N26" i="4"/>
  <c r="M26" i="4"/>
  <c r="L26" i="4"/>
  <c r="K26" i="4"/>
  <c r="J26" i="4"/>
  <c r="I26" i="4"/>
  <c r="H26" i="4"/>
  <c r="R11" i="6" s="1"/>
  <c r="O25" i="4"/>
  <c r="N25" i="4"/>
  <c r="M25" i="4"/>
  <c r="L25" i="4"/>
  <c r="K25" i="4"/>
  <c r="J25" i="4"/>
  <c r="I25" i="4"/>
  <c r="H25" i="4"/>
  <c r="R10" i="6" s="1"/>
  <c r="O24" i="4"/>
  <c r="N24" i="4"/>
  <c r="M24" i="4"/>
  <c r="L24" i="4"/>
  <c r="K24" i="4"/>
  <c r="J24" i="4"/>
  <c r="I24" i="4"/>
  <c r="H24" i="4"/>
  <c r="O23" i="4"/>
  <c r="N23" i="4"/>
  <c r="M23" i="4"/>
  <c r="L23" i="4"/>
  <c r="K23" i="4"/>
  <c r="J23" i="4"/>
  <c r="I23" i="4"/>
  <c r="H23" i="4"/>
  <c r="O22" i="4"/>
  <c r="N22" i="4"/>
  <c r="M22" i="4"/>
  <c r="L22" i="4"/>
  <c r="K22" i="4"/>
  <c r="J22" i="4"/>
  <c r="I22" i="4"/>
  <c r="H22" i="4"/>
  <c r="O21" i="4"/>
  <c r="N21" i="4"/>
  <c r="M21" i="4"/>
  <c r="L21" i="4"/>
  <c r="K21" i="4"/>
  <c r="J21" i="4"/>
  <c r="I21" i="4"/>
  <c r="H21" i="4"/>
  <c r="O20" i="4"/>
  <c r="N20" i="4"/>
  <c r="M20" i="4"/>
  <c r="L20" i="4"/>
  <c r="K20" i="4"/>
  <c r="J20" i="4"/>
  <c r="I20" i="4"/>
  <c r="H20" i="4"/>
  <c r="O19" i="4"/>
  <c r="N19" i="4"/>
  <c r="M19" i="4"/>
  <c r="L19" i="4"/>
  <c r="K19" i="4"/>
  <c r="J19" i="4"/>
  <c r="I19" i="4"/>
  <c r="H19" i="4"/>
  <c r="O18" i="4"/>
  <c r="N18" i="4"/>
  <c r="M18" i="4"/>
  <c r="L18" i="4"/>
  <c r="K18" i="4"/>
  <c r="J18" i="4"/>
  <c r="I18" i="4"/>
  <c r="H18" i="4"/>
  <c r="O17" i="4"/>
  <c r="N17" i="4"/>
  <c r="M17" i="4"/>
  <c r="L17" i="4"/>
  <c r="K17" i="4"/>
  <c r="J17" i="4"/>
  <c r="I17" i="4"/>
  <c r="H17" i="4"/>
  <c r="O16" i="4"/>
  <c r="N16" i="4"/>
  <c r="M16" i="4"/>
  <c r="L16" i="4"/>
  <c r="K16" i="4"/>
  <c r="J16" i="4"/>
  <c r="I16" i="4"/>
  <c r="H16" i="4"/>
  <c r="O15" i="4"/>
  <c r="N15" i="4"/>
  <c r="M15" i="4"/>
  <c r="L15" i="4"/>
  <c r="K15" i="4"/>
  <c r="J15" i="4"/>
  <c r="I15" i="4"/>
  <c r="H15" i="4"/>
  <c r="O14" i="4"/>
  <c r="N14" i="4"/>
  <c r="M14" i="4"/>
  <c r="L14" i="4"/>
  <c r="K14" i="4"/>
  <c r="J14" i="4"/>
  <c r="I14" i="4"/>
  <c r="H14" i="4"/>
  <c r="O13" i="4"/>
  <c r="N13" i="4"/>
  <c r="M13" i="4"/>
  <c r="L13" i="4"/>
  <c r="K13" i="4"/>
  <c r="J13" i="4"/>
  <c r="I13" i="4"/>
  <c r="H13" i="4"/>
  <c r="H16" i="6" s="1"/>
  <c r="O12" i="4"/>
  <c r="N12" i="4"/>
  <c r="M12" i="4"/>
  <c r="L12" i="4"/>
  <c r="K12" i="4"/>
  <c r="J12" i="4"/>
  <c r="I12" i="4"/>
  <c r="H12" i="4"/>
  <c r="O11" i="4"/>
  <c r="N11" i="4"/>
  <c r="M11" i="4"/>
  <c r="L11" i="4"/>
  <c r="K11" i="4"/>
  <c r="J11" i="4"/>
  <c r="I11" i="4"/>
  <c r="H11" i="4"/>
  <c r="H12" i="6" s="1"/>
  <c r="O10" i="4"/>
  <c r="N10" i="4"/>
  <c r="M10" i="4"/>
  <c r="L10" i="4"/>
  <c r="K10" i="4"/>
  <c r="J10" i="4"/>
  <c r="I10" i="4"/>
  <c r="H10" i="4"/>
  <c r="O9" i="4"/>
  <c r="N9" i="4"/>
  <c r="M9" i="4"/>
  <c r="L9" i="4"/>
  <c r="K9" i="4"/>
  <c r="J9" i="4"/>
  <c r="I9" i="4"/>
  <c r="H9" i="4"/>
  <c r="O8" i="4"/>
  <c r="N8" i="4"/>
  <c r="M8" i="4"/>
  <c r="L8" i="4"/>
  <c r="K8" i="4"/>
  <c r="J8" i="4"/>
  <c r="I8" i="4"/>
  <c r="H8" i="4"/>
  <c r="O7" i="4"/>
  <c r="N7" i="4"/>
  <c r="M7" i="4"/>
  <c r="L7" i="4"/>
  <c r="K7" i="4"/>
  <c r="J7" i="4"/>
  <c r="I7" i="4"/>
  <c r="H7" i="4"/>
  <c r="O6" i="4"/>
  <c r="N6" i="4"/>
  <c r="M6" i="4"/>
  <c r="L6" i="4"/>
  <c r="K6" i="4"/>
  <c r="J6" i="4"/>
  <c r="I6" i="4"/>
  <c r="H6" i="4"/>
  <c r="AA24" i="6"/>
  <c r="Z24" i="6"/>
  <c r="Y24" i="6"/>
  <c r="X24" i="6"/>
  <c r="W24" i="6"/>
  <c r="V24" i="6"/>
  <c r="U24" i="6"/>
  <c r="T24" i="6"/>
  <c r="S24" i="6"/>
  <c r="Q24" i="6"/>
  <c r="P24" i="6"/>
  <c r="M27" i="6"/>
  <c r="K25" i="6"/>
  <c r="I27" i="6"/>
  <c r="G23" i="6"/>
  <c r="G21" i="6"/>
  <c r="F2" i="6"/>
  <c r="K11" i="6" l="1"/>
  <c r="K12" i="6"/>
  <c r="C14" i="6"/>
  <c r="K15" i="6"/>
  <c r="K16" i="6"/>
  <c r="C18" i="6"/>
  <c r="K19" i="6"/>
  <c r="H10" i="6"/>
  <c r="R12" i="6"/>
  <c r="H14" i="6"/>
  <c r="R15" i="6"/>
  <c r="R16" i="6"/>
  <c r="H18" i="6"/>
  <c r="R19" i="6"/>
  <c r="K10" i="6"/>
  <c r="C12" i="6"/>
  <c r="K13" i="6"/>
  <c r="K14" i="6"/>
  <c r="C16" i="6"/>
  <c r="K17" i="6"/>
  <c r="K18" i="6"/>
  <c r="W7" i="6"/>
  <c r="AA7" i="6"/>
  <c r="S7" i="6"/>
  <c r="O7" i="6"/>
  <c r="Q7" i="6"/>
  <c r="U7" i="6"/>
  <c r="Y7" i="6"/>
  <c r="T7" i="6"/>
  <c r="N7" i="6"/>
  <c r="P7" i="6"/>
  <c r="V7" i="6"/>
  <c r="Z7" i="6"/>
  <c r="X7" i="6"/>
  <c r="T44" i="5"/>
  <c r="AB43" i="5"/>
  <c r="T42" i="5"/>
  <c r="AB41" i="5"/>
  <c r="AB37" i="5"/>
  <c r="K44" i="5"/>
  <c r="K42" i="5"/>
  <c r="K41" i="5"/>
  <c r="K40" i="5"/>
  <c r="K38" i="5"/>
  <c r="K37" i="5"/>
  <c r="T17" i="5"/>
  <c r="T15" i="5"/>
  <c r="Y13" i="5"/>
  <c r="T13" i="5"/>
  <c r="Y9" i="5"/>
  <c r="K17" i="5"/>
  <c r="K15" i="5"/>
  <c r="K14" i="5"/>
  <c r="K13" i="5"/>
  <c r="K11" i="5"/>
  <c r="K10" i="5"/>
  <c r="H9" i="5"/>
  <c r="AC52" i="5"/>
  <c r="V52" i="5"/>
  <c r="L52" i="5"/>
  <c r="E52" i="5"/>
  <c r="AF49" i="5"/>
  <c r="Z49" i="5"/>
  <c r="O49" i="5"/>
  <c r="I49" i="5"/>
  <c r="Z47" i="5"/>
  <c r="I47" i="5"/>
  <c r="W29" i="5"/>
  <c r="F29" i="5"/>
  <c r="AC25" i="5"/>
  <c r="V25" i="5"/>
  <c r="L25" i="5"/>
  <c r="E25" i="5"/>
  <c r="AF22" i="5"/>
  <c r="Z22" i="5"/>
  <c r="O22" i="5"/>
  <c r="I22" i="5"/>
  <c r="Z20" i="5"/>
  <c r="I20" i="5"/>
  <c r="W2" i="5"/>
  <c r="F2" i="5"/>
  <c r="T44" i="1"/>
  <c r="T42" i="1"/>
  <c r="Y40" i="1"/>
  <c r="T40" i="1"/>
  <c r="Y36" i="1"/>
  <c r="K44" i="1"/>
  <c r="K42" i="1"/>
  <c r="K41" i="1"/>
  <c r="K40" i="1"/>
  <c r="K38" i="1"/>
  <c r="K37" i="1"/>
  <c r="F29" i="1"/>
  <c r="W29" i="1"/>
  <c r="W2" i="1"/>
  <c r="F2" i="1"/>
  <c r="T17" i="1"/>
  <c r="T15" i="1"/>
  <c r="Y13" i="1"/>
  <c r="T13" i="1"/>
  <c r="Y9" i="1"/>
  <c r="AC52" i="1"/>
  <c r="V52" i="1"/>
  <c r="AF49" i="1"/>
  <c r="Z49" i="1"/>
  <c r="Z47" i="1"/>
  <c r="L52" i="1"/>
  <c r="E52" i="1"/>
  <c r="O49" i="1"/>
  <c r="I49" i="1"/>
  <c r="I47" i="1"/>
  <c r="AC25" i="1"/>
  <c r="V25" i="1"/>
  <c r="AF22" i="1"/>
  <c r="Z22" i="1"/>
  <c r="Z20" i="1"/>
  <c r="O5" i="4"/>
  <c r="N5" i="4"/>
  <c r="M5" i="4"/>
  <c r="AB45" i="5"/>
  <c r="AF43" i="1"/>
  <c r="AF42" i="5"/>
  <c r="AF39" i="5"/>
  <c r="AF38" i="5"/>
  <c r="L5" i="4"/>
  <c r="K5" i="4"/>
  <c r="D46" i="5"/>
  <c r="J5" i="4"/>
  <c r="I5" i="4"/>
  <c r="O4" i="4"/>
  <c r="N4" i="4"/>
  <c r="Z31" i="5"/>
  <c r="M4" i="4"/>
  <c r="L4" i="4"/>
  <c r="K4" i="4"/>
  <c r="J4" i="4"/>
  <c r="I4" i="4"/>
  <c r="O3" i="4"/>
  <c r="N3" i="4"/>
  <c r="Z33" i="5"/>
  <c r="M3" i="4"/>
  <c r="L3" i="4"/>
  <c r="K3" i="4"/>
  <c r="J3" i="4"/>
  <c r="I3" i="4"/>
  <c r="H3" i="4"/>
  <c r="I6" i="1" s="1"/>
  <c r="D20" i="6"/>
  <c r="O10" i="1"/>
  <c r="K15" i="1"/>
  <c r="K11" i="1"/>
  <c r="H5" i="4"/>
  <c r="H4" i="4"/>
  <c r="C15" i="1"/>
  <c r="C13" i="1"/>
  <c r="C11" i="1"/>
  <c r="L25" i="1"/>
  <c r="E25" i="1"/>
  <c r="I22" i="1"/>
  <c r="I20" i="1"/>
  <c r="H10" i="2"/>
  <c r="H9" i="2"/>
  <c r="H8" i="2"/>
  <c r="H6" i="2"/>
  <c r="H7" i="2"/>
  <c r="H5" i="2"/>
  <c r="H4" i="2"/>
  <c r="H3" i="2"/>
  <c r="O22" i="1"/>
  <c r="AF16" i="5"/>
  <c r="O43" i="5"/>
  <c r="AF43" i="5"/>
  <c r="U19" i="5"/>
  <c r="U46" i="5"/>
  <c r="D19" i="1"/>
  <c r="U19" i="1"/>
  <c r="D46" i="1"/>
  <c r="U46" i="1"/>
  <c r="D19" i="5"/>
  <c r="AB45" i="1"/>
  <c r="K18" i="1"/>
  <c r="K45" i="1"/>
  <c r="AB18" i="5"/>
  <c r="K45" i="5"/>
  <c r="O45" i="1"/>
  <c r="AF45" i="1"/>
  <c r="AF18" i="5"/>
  <c r="O44" i="1"/>
  <c r="O17" i="5"/>
  <c r="O16" i="1"/>
  <c r="AF16" i="1"/>
  <c r="O43" i="1"/>
  <c r="AF15" i="1"/>
  <c r="AF42" i="1"/>
  <c r="O15" i="5"/>
  <c r="O42" i="5"/>
  <c r="O42" i="1"/>
  <c r="AF15" i="5"/>
  <c r="O41" i="1"/>
  <c r="AF41" i="1"/>
  <c r="O41" i="5"/>
  <c r="O13" i="1"/>
  <c r="O40" i="5"/>
  <c r="O39" i="1"/>
  <c r="AF39" i="1"/>
  <c r="O12" i="1"/>
  <c r="O12" i="5"/>
  <c r="AF12" i="5"/>
  <c r="O39" i="5"/>
  <c r="AF11" i="1"/>
  <c r="AF38" i="1"/>
  <c r="O11" i="5"/>
  <c r="O38" i="5"/>
  <c r="O11" i="1"/>
  <c r="O38" i="1"/>
  <c r="AF11" i="5"/>
  <c r="AF10" i="1"/>
  <c r="O10" i="5"/>
  <c r="AF36" i="1"/>
  <c r="O36" i="1"/>
  <c r="Z31" i="1"/>
  <c r="I4" i="5"/>
  <c r="Z4" i="1"/>
  <c r="I31" i="1"/>
  <c r="I4" i="1"/>
  <c r="Z4" i="5"/>
  <c r="I31" i="5"/>
  <c r="Z6" i="1"/>
  <c r="Z33" i="1"/>
  <c r="I33" i="5"/>
  <c r="I33" i="1"/>
  <c r="I6" i="5"/>
  <c r="Z6" i="5"/>
  <c r="G4" i="6" l="1"/>
  <c r="C10" i="6"/>
  <c r="G6" i="6"/>
  <c r="O15" i="1"/>
  <c r="H36" i="5"/>
  <c r="AB14" i="5"/>
  <c r="AB44" i="5"/>
  <c r="H42" i="5"/>
  <c r="AB12" i="5"/>
  <c r="AB36" i="5"/>
  <c r="AF36" i="5"/>
  <c r="AF40" i="5"/>
  <c r="AF44" i="5"/>
  <c r="H38" i="5"/>
  <c r="H44" i="5"/>
  <c r="AB40" i="5"/>
  <c r="AB16" i="5"/>
  <c r="O14" i="1"/>
  <c r="O18" i="1"/>
  <c r="H40" i="5"/>
  <c r="AB38" i="5"/>
  <c r="AB42" i="5"/>
  <c r="AB18" i="1"/>
  <c r="AF12" i="1"/>
  <c r="O16" i="5"/>
  <c r="H13" i="1"/>
  <c r="C44" i="5"/>
  <c r="C42" i="5"/>
  <c r="C40" i="5"/>
  <c r="T11" i="5"/>
  <c r="O37" i="1"/>
  <c r="AB10" i="5"/>
  <c r="K10" i="1"/>
  <c r="T9" i="5"/>
  <c r="K9" i="5"/>
  <c r="T11" i="1"/>
  <c r="K36" i="1"/>
  <c r="AB39" i="5"/>
  <c r="AF9" i="1"/>
  <c r="O13" i="5"/>
  <c r="AF37" i="5"/>
  <c r="AF41" i="5"/>
  <c r="AF45" i="5"/>
  <c r="K12" i="1"/>
  <c r="Y17" i="1"/>
  <c r="Y44" i="1"/>
  <c r="K12" i="5"/>
  <c r="K16" i="5"/>
  <c r="Y15" i="5"/>
  <c r="Y17" i="5"/>
  <c r="K39" i="5"/>
  <c r="K43" i="5"/>
  <c r="T36" i="5"/>
  <c r="T38" i="5"/>
  <c r="T40" i="5"/>
  <c r="O36" i="5"/>
  <c r="O37" i="5"/>
  <c r="AF37" i="1"/>
  <c r="AF13" i="5"/>
  <c r="AF40" i="1"/>
  <c r="AF14" i="5"/>
  <c r="AF14" i="1"/>
  <c r="O44" i="5"/>
  <c r="AF17" i="1"/>
  <c r="O45" i="5"/>
  <c r="AF18" i="1"/>
  <c r="K18" i="5"/>
  <c r="C17" i="1"/>
  <c r="H17" i="1"/>
  <c r="K13" i="1"/>
  <c r="K17" i="1"/>
  <c r="AB9" i="1"/>
  <c r="AB11" i="1"/>
  <c r="AB13" i="1"/>
  <c r="AB15" i="1"/>
  <c r="AB17" i="1"/>
  <c r="C38" i="1"/>
  <c r="C40" i="1"/>
  <c r="C42" i="1"/>
  <c r="C44" i="1"/>
  <c r="AB36" i="1"/>
  <c r="AB38" i="1"/>
  <c r="AB40" i="1"/>
  <c r="AB42" i="1"/>
  <c r="AB44" i="1"/>
  <c r="C11" i="5"/>
  <c r="C13" i="5"/>
  <c r="C15" i="5"/>
  <c r="C17" i="5"/>
  <c r="AB9" i="5"/>
  <c r="AB11" i="5"/>
  <c r="AB13" i="5"/>
  <c r="AB15" i="5"/>
  <c r="AB17" i="5"/>
  <c r="C38" i="5"/>
  <c r="Y36" i="5"/>
  <c r="Y38" i="5"/>
  <c r="Y40" i="5"/>
  <c r="Y42" i="5"/>
  <c r="Y44" i="5"/>
  <c r="T9" i="1"/>
  <c r="T38" i="1"/>
  <c r="K36" i="5"/>
  <c r="O9" i="1"/>
  <c r="AF44" i="1"/>
  <c r="H15" i="1"/>
  <c r="K16" i="1"/>
  <c r="Y11" i="1"/>
  <c r="Y15" i="1"/>
  <c r="K39" i="1"/>
  <c r="K43" i="1"/>
  <c r="Y38" i="1"/>
  <c r="Y42" i="1"/>
  <c r="Y11" i="5"/>
  <c r="AF9" i="5"/>
  <c r="O9" i="5"/>
  <c r="AF10" i="5"/>
  <c r="O40" i="1"/>
  <c r="AF13" i="1"/>
  <c r="O14" i="5"/>
  <c r="AF17" i="5"/>
  <c r="O17" i="1"/>
  <c r="O18" i="5"/>
  <c r="H11" i="1"/>
  <c r="H9" i="1"/>
  <c r="K14" i="1"/>
  <c r="K9" i="1"/>
  <c r="AB10" i="1"/>
  <c r="AB12" i="1"/>
  <c r="AB14" i="1"/>
  <c r="AB16" i="1"/>
  <c r="H36" i="1"/>
  <c r="H38" i="1"/>
  <c r="H40" i="1"/>
  <c r="H42" i="1"/>
  <c r="H44" i="1"/>
  <c r="AB37" i="1"/>
  <c r="AB39" i="1"/>
  <c r="AB41" i="1"/>
  <c r="AB43" i="1"/>
  <c r="C9" i="5"/>
  <c r="H11" i="5"/>
  <c r="H13" i="5"/>
  <c r="H15" i="5"/>
  <c r="H17" i="5"/>
  <c r="C9" i="1"/>
  <c r="T36" i="1"/>
  <c r="C36" i="5"/>
  <c r="C36" i="1"/>
</calcChain>
</file>

<file path=xl/comments1.xml><?xml version="1.0" encoding="utf-8"?>
<comments xmlns="http://schemas.openxmlformats.org/spreadsheetml/2006/main">
  <authors>
    <author>作成者</author>
  </authors>
  <commentList>
    <comment ref="D25" authorId="0" shapeId="0">
      <text>
        <r>
          <rPr>
            <b/>
            <sz val="9"/>
            <color indexed="81"/>
            <rFont val="ＭＳ Ｐゴシック"/>
            <family val="3"/>
            <charset val="128"/>
          </rPr>
          <t>個人番号の場合は12桁の数字
法人番号の場合は13桁の数字
(数字のみ)を入力して下さい</t>
        </r>
      </text>
    </comment>
    <comment ref="D37" authorId="0" shapeId="0">
      <text>
        <r>
          <rPr>
            <b/>
            <sz val="9"/>
            <color indexed="81"/>
            <rFont val="ＭＳ Ｐゴシック"/>
            <family val="3"/>
            <charset val="128"/>
          </rPr>
          <t xml:space="preserve">個人番号　12桁
法人番号　13桁
を入力してください
</t>
        </r>
      </text>
    </comment>
  </commentList>
</comments>
</file>

<file path=xl/sharedStrings.xml><?xml version="1.0" encoding="utf-8"?>
<sst xmlns="http://schemas.openxmlformats.org/spreadsheetml/2006/main" count="773" uniqueCount="155">
  <si>
    <t>支払を</t>
    <rPh sb="0" eb="2">
      <t>シハラ</t>
    </rPh>
    <phoneticPr fontId="3"/>
  </si>
  <si>
    <t>又は所在地</t>
    <rPh sb="0" eb="1">
      <t>マタ</t>
    </rPh>
    <rPh sb="2" eb="5">
      <t>ショザイチ</t>
    </rPh>
    <phoneticPr fontId="3"/>
  </si>
  <si>
    <t>受ける者</t>
    <rPh sb="0" eb="1">
      <t>ウ</t>
    </rPh>
    <rPh sb="3" eb="4">
      <t>モノ</t>
    </rPh>
    <phoneticPr fontId="3"/>
  </si>
  <si>
    <t>氏名又は</t>
    <rPh sb="0" eb="2">
      <t>シメイ</t>
    </rPh>
    <rPh sb="2" eb="3">
      <t>マタ</t>
    </rPh>
    <phoneticPr fontId="3"/>
  </si>
  <si>
    <t>名称</t>
    <rPh sb="0" eb="2">
      <t>メイショウ</t>
    </rPh>
    <phoneticPr fontId="3"/>
  </si>
  <si>
    <t>(摘要)</t>
  </si>
  <si>
    <t>支払者</t>
    <rPh sb="0" eb="2">
      <t>シハライ</t>
    </rPh>
    <rPh sb="2" eb="3">
      <t>シャ</t>
    </rPh>
    <phoneticPr fontId="3"/>
  </si>
  <si>
    <t>住所（居所）</t>
    <phoneticPr fontId="3"/>
  </si>
  <si>
    <t>住所(居所)</t>
    <rPh sb="0" eb="2">
      <t>ジュウショ</t>
    </rPh>
    <rPh sb="3" eb="5">
      <t>キョショ</t>
    </rPh>
    <phoneticPr fontId="3"/>
  </si>
  <si>
    <t>氏名又は名称</t>
    <rPh sb="0" eb="2">
      <t>シメイ</t>
    </rPh>
    <rPh sb="2" eb="3">
      <t>マタ</t>
    </rPh>
    <rPh sb="4" eb="6">
      <t>メイショウ</t>
    </rPh>
    <phoneticPr fontId="1"/>
  </si>
  <si>
    <t>住所（居所）又は所在地</t>
    <rPh sb="0" eb="2">
      <t>ジュウショ</t>
    </rPh>
    <rPh sb="3" eb="5">
      <t>キョショ</t>
    </rPh>
    <rPh sb="6" eb="7">
      <t>マタ</t>
    </rPh>
    <rPh sb="8" eb="11">
      <t>ショザイチ</t>
    </rPh>
    <phoneticPr fontId="1"/>
  </si>
  <si>
    <t>電話番号</t>
    <rPh sb="0" eb="2">
      <t>デンワ</t>
    </rPh>
    <rPh sb="2" eb="4">
      <t>バンゴウ</t>
    </rPh>
    <phoneticPr fontId="1"/>
  </si>
  <si>
    <t>支払先１</t>
    <rPh sb="0" eb="2">
      <t>シハライ</t>
    </rPh>
    <rPh sb="2" eb="3">
      <t>サキ</t>
    </rPh>
    <phoneticPr fontId="1"/>
  </si>
  <si>
    <t>（摘要）</t>
    <rPh sb="1" eb="3">
      <t>テキヨウ</t>
    </rPh>
    <phoneticPr fontId="1"/>
  </si>
  <si>
    <t>支払先2</t>
    <rPh sb="0" eb="2">
      <t>シハライ</t>
    </rPh>
    <rPh sb="2" eb="3">
      <t>サキ</t>
    </rPh>
    <phoneticPr fontId="1"/>
  </si>
  <si>
    <t>支払先3</t>
    <rPh sb="0" eb="2">
      <t>シハライ</t>
    </rPh>
    <rPh sb="2" eb="3">
      <t>サキ</t>
    </rPh>
    <phoneticPr fontId="1"/>
  </si>
  <si>
    <t>支払先4</t>
    <rPh sb="0" eb="2">
      <t>シハライ</t>
    </rPh>
    <rPh sb="2" eb="3">
      <t>サキ</t>
    </rPh>
    <phoneticPr fontId="1"/>
  </si>
  <si>
    <t>年分</t>
    <rPh sb="0" eb="2">
      <t>ネンブン</t>
    </rPh>
    <phoneticPr fontId="1"/>
  </si>
  <si>
    <t>あなたの情報</t>
    <rPh sb="4" eb="6">
      <t>ジョウホウ</t>
    </rPh>
    <phoneticPr fontId="1"/>
  </si>
  <si>
    <t>印刷設定</t>
    <rPh sb="0" eb="2">
      <t>インサツ</t>
    </rPh>
    <rPh sb="2" eb="4">
      <t>セッテイ</t>
    </rPh>
    <phoneticPr fontId="1"/>
  </si>
  <si>
    <t>支払先１</t>
    <rPh sb="0" eb="2">
      <t>シハライ</t>
    </rPh>
    <rPh sb="2" eb="3">
      <t>サキ</t>
    </rPh>
    <phoneticPr fontId="1"/>
  </si>
  <si>
    <t>支払先２</t>
    <rPh sb="0" eb="2">
      <t>シハライ</t>
    </rPh>
    <rPh sb="2" eb="3">
      <t>サキ</t>
    </rPh>
    <phoneticPr fontId="1"/>
  </si>
  <si>
    <t>小林雄紀税理士事務所</t>
    <rPh sb="0" eb="2">
      <t>コバヤシ</t>
    </rPh>
    <rPh sb="2" eb="3">
      <t>ユウ</t>
    </rPh>
    <rPh sb="3" eb="4">
      <t>キ</t>
    </rPh>
    <rPh sb="4" eb="7">
      <t>ゼイリシ</t>
    </rPh>
    <rPh sb="7" eb="9">
      <t>ジム</t>
    </rPh>
    <rPh sb="9" eb="10">
      <t>ショ</t>
    </rPh>
    <phoneticPr fontId="1"/>
  </si>
  <si>
    <t>ゆうき会計事務所　　</t>
    <rPh sb="3" eb="5">
      <t>カイケイ</t>
    </rPh>
    <rPh sb="5" eb="7">
      <t>ジム</t>
    </rPh>
    <rPh sb="7" eb="8">
      <t>ショ</t>
    </rPh>
    <phoneticPr fontId="1"/>
  </si>
  <si>
    <r>
      <t>※このページは印刷のページではありません。下の黄色くなっている</t>
    </r>
    <r>
      <rPr>
        <b/>
        <u/>
        <sz val="11"/>
        <color indexed="8"/>
        <rFont val="ＭＳ Ｐゴシック"/>
        <family val="3"/>
        <charset val="128"/>
      </rPr>
      <t>「印刷のシート」</t>
    </r>
    <r>
      <rPr>
        <sz val="11"/>
        <color theme="1"/>
        <rFont val="ＭＳ Ｐゴシック"/>
        <family val="3"/>
        <charset val="128"/>
        <scheme val="minor"/>
      </rPr>
      <t>を選んで印刷をして下さい。</t>
    </r>
    <rPh sb="7" eb="9">
      <t>インサツ</t>
    </rPh>
    <rPh sb="21" eb="22">
      <t>シタ</t>
    </rPh>
    <rPh sb="23" eb="25">
      <t>キイロ</t>
    </rPh>
    <rPh sb="32" eb="34">
      <t>インサツ</t>
    </rPh>
    <rPh sb="40" eb="41">
      <t>エラ</t>
    </rPh>
    <rPh sb="43" eb="45">
      <t>インサツ</t>
    </rPh>
    <rPh sb="48" eb="49">
      <t>クダ</t>
    </rPh>
    <phoneticPr fontId="1"/>
  </si>
  <si>
    <t>　</t>
    <phoneticPr fontId="1"/>
  </si>
  <si>
    <t>整理欄</t>
    <rPh sb="0" eb="2">
      <t>セイリ</t>
    </rPh>
    <rPh sb="2" eb="3">
      <t>ラン</t>
    </rPh>
    <phoneticPr fontId="1"/>
  </si>
  <si>
    <t>整理欄①</t>
    <rPh sb="0" eb="2">
      <t>セイリ</t>
    </rPh>
    <rPh sb="2" eb="3">
      <t>ラン</t>
    </rPh>
    <phoneticPr fontId="1"/>
  </si>
  <si>
    <t>年分　報酬、料金、契約金及び賞金の支払調書</t>
    <rPh sb="0" eb="2">
      <t>ネンブン</t>
    </rPh>
    <rPh sb="3" eb="5">
      <t>ホウシュウ</t>
    </rPh>
    <rPh sb="6" eb="8">
      <t>リョウキン</t>
    </rPh>
    <rPh sb="9" eb="12">
      <t>ケイヤクキン</t>
    </rPh>
    <rPh sb="12" eb="13">
      <t>オヨ</t>
    </rPh>
    <rPh sb="14" eb="16">
      <t>ショウキン</t>
    </rPh>
    <rPh sb="17" eb="19">
      <t>シハライ</t>
    </rPh>
    <rPh sb="19" eb="21">
      <t>チョウショ</t>
    </rPh>
    <phoneticPr fontId="1"/>
  </si>
  <si>
    <t>報</t>
    <rPh sb="0" eb="1">
      <t>ホウ</t>
    </rPh>
    <phoneticPr fontId="1"/>
  </si>
  <si>
    <t>区　　　　分</t>
    <rPh sb="0" eb="1">
      <t>ク</t>
    </rPh>
    <rPh sb="5" eb="6">
      <t>フン</t>
    </rPh>
    <phoneticPr fontId="1"/>
  </si>
  <si>
    <t>①</t>
    <phoneticPr fontId="1"/>
  </si>
  <si>
    <t>細　　　　目</t>
    <rPh sb="0" eb="1">
      <t>ホソ</t>
    </rPh>
    <rPh sb="5" eb="6">
      <t>メ</t>
    </rPh>
    <phoneticPr fontId="1"/>
  </si>
  <si>
    <t>②</t>
    <phoneticPr fontId="1"/>
  </si>
  <si>
    <t>(電話)</t>
    <rPh sb="1" eb="3">
      <t>デンワ</t>
    </rPh>
    <phoneticPr fontId="1"/>
  </si>
  <si>
    <t>支　払　金　額</t>
    <rPh sb="0" eb="1">
      <t>シ</t>
    </rPh>
    <rPh sb="2" eb="3">
      <t>バライ</t>
    </rPh>
    <rPh sb="4" eb="5">
      <t>キン</t>
    </rPh>
    <rPh sb="6" eb="7">
      <t>ガク</t>
    </rPh>
    <phoneticPr fontId="1"/>
  </si>
  <si>
    <t xml:space="preserve">309-1　 </t>
    <phoneticPr fontId="1"/>
  </si>
  <si>
    <t>源 泉 徴 収 税 額</t>
    <rPh sb="0" eb="1">
      <t>ミナモト</t>
    </rPh>
    <rPh sb="2" eb="3">
      <t>イズミ</t>
    </rPh>
    <rPh sb="4" eb="5">
      <t>チョウ</t>
    </rPh>
    <rPh sb="6" eb="7">
      <t>オサム</t>
    </rPh>
    <rPh sb="8" eb="9">
      <t>ゼイ</t>
    </rPh>
    <rPh sb="10" eb="11">
      <t>ガク</t>
    </rPh>
    <phoneticPr fontId="1"/>
  </si>
  <si>
    <t xml:space="preserve">309-1　 </t>
    <phoneticPr fontId="1"/>
  </si>
  <si>
    <t>外交員報酬</t>
    <rPh sb="0" eb="3">
      <t>ガイコウイン</t>
    </rPh>
    <rPh sb="3" eb="5">
      <t>ホウシュウ</t>
    </rPh>
    <phoneticPr fontId="1"/>
  </si>
  <si>
    <t>区　　　　分</t>
    <rPh sb="0" eb="1">
      <t>ク</t>
    </rPh>
    <rPh sb="5" eb="6">
      <t>ブン</t>
    </rPh>
    <phoneticPr fontId="1"/>
  </si>
  <si>
    <t>細　　　目</t>
    <rPh sb="0" eb="1">
      <t>ホソ</t>
    </rPh>
    <rPh sb="4" eb="5">
      <t>メ</t>
    </rPh>
    <phoneticPr fontId="1"/>
  </si>
  <si>
    <t>源泉徴収税額</t>
    <rPh sb="0" eb="2">
      <t>ゲンセン</t>
    </rPh>
    <rPh sb="2" eb="4">
      <t>チョウシュウ</t>
    </rPh>
    <rPh sb="4" eb="6">
      <t>ゼイガク</t>
    </rPh>
    <phoneticPr fontId="1"/>
  </si>
  <si>
    <t>印刷シート（２）の内容</t>
    <rPh sb="0" eb="2">
      <t>インサツ</t>
    </rPh>
    <rPh sb="9" eb="11">
      <t>ナイヨウ</t>
    </rPh>
    <phoneticPr fontId="1"/>
  </si>
  <si>
    <t>整理欄②</t>
    <rPh sb="0" eb="2">
      <t>セイリ</t>
    </rPh>
    <rPh sb="2" eb="3">
      <t>ラン</t>
    </rPh>
    <phoneticPr fontId="1"/>
  </si>
  <si>
    <t>（署番号）</t>
    <rPh sb="1" eb="2">
      <t>ショ</t>
    </rPh>
    <rPh sb="2" eb="4">
      <t>バンゴウ</t>
    </rPh>
    <phoneticPr fontId="1"/>
  </si>
  <si>
    <t>（整理番号）</t>
    <rPh sb="1" eb="3">
      <t>セイリ</t>
    </rPh>
    <rPh sb="3" eb="5">
      <t>バンゴウ</t>
    </rPh>
    <phoneticPr fontId="1"/>
  </si>
  <si>
    <t>支払先１</t>
    <rPh sb="0" eb="2">
      <t>シハライ</t>
    </rPh>
    <rPh sb="2" eb="3">
      <t>サキ</t>
    </rPh>
    <phoneticPr fontId="1"/>
  </si>
  <si>
    <t>支払先２</t>
    <rPh sb="0" eb="2">
      <t>シハライ</t>
    </rPh>
    <rPh sb="2" eb="3">
      <t>サキ</t>
    </rPh>
    <phoneticPr fontId="1"/>
  </si>
  <si>
    <t>支払先３</t>
    <rPh sb="0" eb="2">
      <t>シハライ</t>
    </rPh>
    <rPh sb="2" eb="3">
      <t>サキ</t>
    </rPh>
    <phoneticPr fontId="1"/>
  </si>
  <si>
    <t>支払先４</t>
    <rPh sb="0" eb="2">
      <t>シハライ</t>
    </rPh>
    <rPh sb="2" eb="3">
      <t>サキ</t>
    </rPh>
    <phoneticPr fontId="1"/>
  </si>
  <si>
    <t>支払先５</t>
    <rPh sb="0" eb="2">
      <t>シハライ</t>
    </rPh>
    <rPh sb="2" eb="3">
      <t>サキ</t>
    </rPh>
    <phoneticPr fontId="1"/>
  </si>
  <si>
    <t>支払先６</t>
    <rPh sb="0" eb="2">
      <t>シハライ</t>
    </rPh>
    <rPh sb="2" eb="3">
      <t>サキ</t>
    </rPh>
    <phoneticPr fontId="1"/>
  </si>
  <si>
    <t>支払先７</t>
    <rPh sb="0" eb="2">
      <t>シハライ</t>
    </rPh>
    <rPh sb="2" eb="3">
      <t>サキ</t>
    </rPh>
    <phoneticPr fontId="1"/>
  </si>
  <si>
    <t>支払先８</t>
    <rPh sb="0" eb="2">
      <t>シハライ</t>
    </rPh>
    <rPh sb="2" eb="3">
      <t>サキ</t>
    </rPh>
    <phoneticPr fontId="1"/>
  </si>
  <si>
    <t>支払先５</t>
    <rPh sb="0" eb="2">
      <t>シハライ</t>
    </rPh>
    <rPh sb="2" eb="3">
      <t>サキ</t>
    </rPh>
    <phoneticPr fontId="1"/>
  </si>
  <si>
    <t>支払先６</t>
    <rPh sb="0" eb="2">
      <t>シハライ</t>
    </rPh>
    <rPh sb="2" eb="3">
      <t>サキ</t>
    </rPh>
    <phoneticPr fontId="1"/>
  </si>
  <si>
    <t>支払先７</t>
    <rPh sb="0" eb="2">
      <t>シハライ</t>
    </rPh>
    <rPh sb="2" eb="3">
      <t>サキ</t>
    </rPh>
    <phoneticPr fontId="1"/>
  </si>
  <si>
    <t>支払先８</t>
    <rPh sb="0" eb="2">
      <t>シハライ</t>
    </rPh>
    <rPh sb="2" eb="3">
      <t>サキ</t>
    </rPh>
    <phoneticPr fontId="1"/>
  </si>
  <si>
    <t>支払先</t>
    <rPh sb="0" eb="2">
      <t>シハライ</t>
    </rPh>
    <rPh sb="2" eb="3">
      <t>サキ</t>
    </rPh>
    <phoneticPr fontId="1"/>
  </si>
  <si>
    <t>印刷シート（１）の内容</t>
    <rPh sb="0" eb="2">
      <t>インサツ</t>
    </rPh>
    <rPh sb="9" eb="11">
      <t>ナイヨウ</t>
    </rPh>
    <phoneticPr fontId="1"/>
  </si>
  <si>
    <t>区　分</t>
    <rPh sb="0" eb="1">
      <t>ク</t>
    </rPh>
    <rPh sb="2" eb="3">
      <t>ブン</t>
    </rPh>
    <phoneticPr fontId="1"/>
  </si>
  <si>
    <t>原稿料</t>
    <rPh sb="0" eb="3">
      <t>ゲンコウリョウ</t>
    </rPh>
    <phoneticPr fontId="1"/>
  </si>
  <si>
    <t>さし絵料</t>
    <rPh sb="2" eb="3">
      <t>エ</t>
    </rPh>
    <rPh sb="3" eb="4">
      <t>リョウ</t>
    </rPh>
    <phoneticPr fontId="1"/>
  </si>
  <si>
    <t>翻訳料</t>
    <rPh sb="0" eb="2">
      <t>ホンヤク</t>
    </rPh>
    <rPh sb="2" eb="3">
      <t>リョウ</t>
    </rPh>
    <phoneticPr fontId="1"/>
  </si>
  <si>
    <t>通訳料</t>
    <rPh sb="0" eb="2">
      <t>ツウヤク</t>
    </rPh>
    <rPh sb="2" eb="3">
      <t>リョウ</t>
    </rPh>
    <phoneticPr fontId="1"/>
  </si>
  <si>
    <t>脚本料</t>
    <rPh sb="0" eb="2">
      <t>キャクホン</t>
    </rPh>
    <rPh sb="2" eb="3">
      <t>リョウ</t>
    </rPh>
    <phoneticPr fontId="1"/>
  </si>
  <si>
    <t>作曲料</t>
    <rPh sb="0" eb="2">
      <t>サッキョク</t>
    </rPh>
    <rPh sb="2" eb="3">
      <t>リョウ</t>
    </rPh>
    <phoneticPr fontId="1"/>
  </si>
  <si>
    <t>講演料</t>
    <rPh sb="0" eb="2">
      <t>コウエン</t>
    </rPh>
    <rPh sb="2" eb="3">
      <t>リョウ</t>
    </rPh>
    <phoneticPr fontId="1"/>
  </si>
  <si>
    <t>教授料</t>
    <rPh sb="0" eb="2">
      <t>キョウジュ</t>
    </rPh>
    <rPh sb="2" eb="3">
      <t>リョウ</t>
    </rPh>
    <phoneticPr fontId="1"/>
  </si>
  <si>
    <t>税理士報酬</t>
    <rPh sb="0" eb="3">
      <t>ゼイリシ</t>
    </rPh>
    <rPh sb="3" eb="5">
      <t>ホウシュウ</t>
    </rPh>
    <phoneticPr fontId="1"/>
  </si>
  <si>
    <t>弁護士報酬</t>
    <rPh sb="0" eb="3">
      <t>ベンゴシ</t>
    </rPh>
    <rPh sb="3" eb="5">
      <t>ホウシュウ</t>
    </rPh>
    <phoneticPr fontId="1"/>
  </si>
  <si>
    <t>社会保険労務士報酬</t>
    <rPh sb="0" eb="2">
      <t>シャカイ</t>
    </rPh>
    <rPh sb="2" eb="4">
      <t>ホケン</t>
    </rPh>
    <rPh sb="4" eb="7">
      <t>ロウムシ</t>
    </rPh>
    <rPh sb="7" eb="9">
      <t>ホウシュウ</t>
    </rPh>
    <phoneticPr fontId="1"/>
  </si>
  <si>
    <t>放送謝金</t>
    <rPh sb="0" eb="2">
      <t>ホウソウ</t>
    </rPh>
    <rPh sb="2" eb="4">
      <t>シャキン</t>
    </rPh>
    <phoneticPr fontId="1"/>
  </si>
  <si>
    <t>著作権の使用料</t>
    <rPh sb="0" eb="3">
      <t>チョサクケン</t>
    </rPh>
    <rPh sb="4" eb="7">
      <t>シヨウリョウ</t>
    </rPh>
    <phoneticPr fontId="1"/>
  </si>
  <si>
    <t>工業所有権の使用料</t>
    <rPh sb="0" eb="2">
      <t>コウギョウ</t>
    </rPh>
    <rPh sb="2" eb="5">
      <t>ショユウケン</t>
    </rPh>
    <rPh sb="6" eb="9">
      <t>シヨウリョウ</t>
    </rPh>
    <phoneticPr fontId="1"/>
  </si>
  <si>
    <t>映画の出演料</t>
    <rPh sb="0" eb="2">
      <t>エイガ</t>
    </rPh>
    <rPh sb="3" eb="5">
      <t>シュツエン</t>
    </rPh>
    <rPh sb="5" eb="6">
      <t>リョウ</t>
    </rPh>
    <phoneticPr fontId="1"/>
  </si>
  <si>
    <t>演劇の出演料</t>
    <rPh sb="0" eb="2">
      <t>エンゲキ</t>
    </rPh>
    <rPh sb="3" eb="5">
      <t>シュツエン</t>
    </rPh>
    <rPh sb="5" eb="6">
      <t>リョウ</t>
    </rPh>
    <phoneticPr fontId="1"/>
  </si>
  <si>
    <t>ホステス等の報酬</t>
    <rPh sb="4" eb="5">
      <t>トウ</t>
    </rPh>
    <rPh sb="6" eb="8">
      <t>ホウシュウ</t>
    </rPh>
    <phoneticPr fontId="1"/>
  </si>
  <si>
    <t>契約金</t>
    <rPh sb="0" eb="3">
      <t>ケイヤクキン</t>
    </rPh>
    <phoneticPr fontId="1"/>
  </si>
  <si>
    <t>広告宣伝のための賞金</t>
    <rPh sb="0" eb="2">
      <t>コウコク</t>
    </rPh>
    <rPh sb="2" eb="4">
      <t>センデン</t>
    </rPh>
    <rPh sb="8" eb="10">
      <t>ショウキン</t>
    </rPh>
    <phoneticPr fontId="1"/>
  </si>
  <si>
    <t>診療報酬</t>
    <rPh sb="0" eb="2">
      <t>シンリョウ</t>
    </rPh>
    <rPh sb="2" eb="4">
      <t>ホウシュウ</t>
    </rPh>
    <phoneticPr fontId="1"/>
  </si>
  <si>
    <t>書きおろし初版印税</t>
    <rPh sb="0" eb="1">
      <t>カ</t>
    </rPh>
    <rPh sb="5" eb="7">
      <t>ショハン</t>
    </rPh>
    <rPh sb="7" eb="9">
      <t>インゼイ</t>
    </rPh>
    <phoneticPr fontId="1"/>
  </si>
  <si>
    <t>その他の印税</t>
    <rPh sb="2" eb="3">
      <t>タ</t>
    </rPh>
    <rPh sb="4" eb="6">
      <t>インゼイ</t>
    </rPh>
    <phoneticPr fontId="1"/>
  </si>
  <si>
    <t>区分</t>
    <rPh sb="0" eb="2">
      <t>クブン</t>
    </rPh>
    <phoneticPr fontId="1"/>
  </si>
  <si>
    <t>支払金額</t>
    <rPh sb="0" eb="2">
      <t>シハライ</t>
    </rPh>
    <rPh sb="2" eb="4">
      <t>キンガク</t>
    </rPh>
    <phoneticPr fontId="1"/>
  </si>
  <si>
    <t>支払金額２</t>
    <rPh sb="0" eb="2">
      <t>シハライ</t>
    </rPh>
    <rPh sb="2" eb="4">
      <t>キンガク</t>
    </rPh>
    <phoneticPr fontId="1"/>
  </si>
  <si>
    <t>支払金額３</t>
    <rPh sb="0" eb="2">
      <t>シハライ</t>
    </rPh>
    <rPh sb="2" eb="4">
      <t>キンガク</t>
    </rPh>
    <phoneticPr fontId="1"/>
  </si>
  <si>
    <t>支払金額４</t>
    <rPh sb="0" eb="2">
      <t>シハライ</t>
    </rPh>
    <rPh sb="2" eb="4">
      <t>キンガク</t>
    </rPh>
    <phoneticPr fontId="1"/>
  </si>
  <si>
    <t>支払金額５</t>
    <rPh sb="0" eb="2">
      <t>シハライ</t>
    </rPh>
    <rPh sb="2" eb="4">
      <t>キンガク</t>
    </rPh>
    <phoneticPr fontId="1"/>
  </si>
  <si>
    <t>支払金額６</t>
    <rPh sb="0" eb="2">
      <t>シハライ</t>
    </rPh>
    <rPh sb="2" eb="4">
      <t>キンガク</t>
    </rPh>
    <phoneticPr fontId="1"/>
  </si>
  <si>
    <t>支払金額７</t>
    <rPh sb="0" eb="2">
      <t>シハライ</t>
    </rPh>
    <rPh sb="2" eb="4">
      <t>キンガク</t>
    </rPh>
    <phoneticPr fontId="1"/>
  </si>
  <si>
    <t>支払金額８</t>
    <rPh sb="0" eb="2">
      <t>シハライ</t>
    </rPh>
    <rPh sb="2" eb="4">
      <t>キンガク</t>
    </rPh>
    <phoneticPr fontId="1"/>
  </si>
  <si>
    <t>区分２</t>
    <rPh sb="0" eb="2">
      <t>クブン</t>
    </rPh>
    <phoneticPr fontId="1"/>
  </si>
  <si>
    <t>区分３</t>
    <rPh sb="0" eb="2">
      <t>クブン</t>
    </rPh>
    <phoneticPr fontId="1"/>
  </si>
  <si>
    <t>区分４</t>
    <rPh sb="0" eb="2">
      <t>クブン</t>
    </rPh>
    <phoneticPr fontId="1"/>
  </si>
  <si>
    <t>区分５</t>
    <rPh sb="0" eb="2">
      <t>クブン</t>
    </rPh>
    <phoneticPr fontId="1"/>
  </si>
  <si>
    <t>細目２</t>
    <rPh sb="0" eb="2">
      <t>サイモク</t>
    </rPh>
    <phoneticPr fontId="1"/>
  </si>
  <si>
    <t>細目</t>
    <rPh sb="0" eb="2">
      <t>サイモク</t>
    </rPh>
    <phoneticPr fontId="1"/>
  </si>
  <si>
    <t>細目３</t>
    <rPh sb="0" eb="2">
      <t>サイモク</t>
    </rPh>
    <phoneticPr fontId="1"/>
  </si>
  <si>
    <t>細目４</t>
    <rPh sb="0" eb="2">
      <t>サイモク</t>
    </rPh>
    <phoneticPr fontId="1"/>
  </si>
  <si>
    <t>細目５</t>
    <rPh sb="0" eb="2">
      <t>サイモク</t>
    </rPh>
    <phoneticPr fontId="1"/>
  </si>
  <si>
    <t>源泉２</t>
    <rPh sb="0" eb="2">
      <t>ゲンセン</t>
    </rPh>
    <phoneticPr fontId="1"/>
  </si>
  <si>
    <t>源泉３</t>
    <rPh sb="0" eb="2">
      <t>ゲンセン</t>
    </rPh>
    <phoneticPr fontId="1"/>
  </si>
  <si>
    <t>源泉４</t>
    <rPh sb="0" eb="2">
      <t>ゲンセン</t>
    </rPh>
    <phoneticPr fontId="1"/>
  </si>
  <si>
    <t>源泉５</t>
    <rPh sb="0" eb="2">
      <t>ゲンセン</t>
    </rPh>
    <phoneticPr fontId="1"/>
  </si>
  <si>
    <t>源泉６</t>
    <rPh sb="0" eb="2">
      <t>ゲンセン</t>
    </rPh>
    <phoneticPr fontId="1"/>
  </si>
  <si>
    <t>源泉７</t>
    <rPh sb="0" eb="2">
      <t>ゲンセン</t>
    </rPh>
    <phoneticPr fontId="1"/>
  </si>
  <si>
    <t>源泉８</t>
    <rPh sb="0" eb="2">
      <t>ゲンセン</t>
    </rPh>
    <phoneticPr fontId="1"/>
  </si>
  <si>
    <t>源泉</t>
    <rPh sb="0" eb="2">
      <t>ゲンセン</t>
    </rPh>
    <phoneticPr fontId="1"/>
  </si>
  <si>
    <t>摘要</t>
    <rPh sb="0" eb="2">
      <t>テキヨウ</t>
    </rPh>
    <phoneticPr fontId="1"/>
  </si>
  <si>
    <t>名称</t>
    <rPh sb="0" eb="2">
      <t>メイショウ</t>
    </rPh>
    <phoneticPr fontId="1"/>
  </si>
  <si>
    <t>住所</t>
    <rPh sb="0" eb="2">
      <t>ジュウショ</t>
    </rPh>
    <phoneticPr fontId="1"/>
  </si>
  <si>
    <t>支払金額９</t>
    <rPh sb="0" eb="2">
      <t>シハライ</t>
    </rPh>
    <rPh sb="2" eb="4">
      <t>キンガク</t>
    </rPh>
    <phoneticPr fontId="1"/>
  </si>
  <si>
    <t>支払金額１０</t>
    <rPh sb="0" eb="2">
      <t>シハライ</t>
    </rPh>
    <rPh sb="2" eb="4">
      <t>キンガク</t>
    </rPh>
    <phoneticPr fontId="1"/>
  </si>
  <si>
    <t>源泉９</t>
    <rPh sb="0" eb="2">
      <t>ゲンセン</t>
    </rPh>
    <phoneticPr fontId="1"/>
  </si>
  <si>
    <t>源泉１０</t>
    <rPh sb="0" eb="2">
      <t>ゲンセン</t>
    </rPh>
    <phoneticPr fontId="1"/>
  </si>
  <si>
    <t>　　※その支払先をどこに印刷するかの参考資料</t>
    <rPh sb="5" eb="7">
      <t>シハライ</t>
    </rPh>
    <rPh sb="7" eb="8">
      <t>サキ</t>
    </rPh>
    <rPh sb="12" eb="14">
      <t>インサツ</t>
    </rPh>
    <rPh sb="18" eb="20">
      <t>サンコウ</t>
    </rPh>
    <rPh sb="20" eb="22">
      <t>シリョウ</t>
    </rPh>
    <phoneticPr fontId="1"/>
  </si>
  <si>
    <t>ゆうき会計事務所</t>
    <rPh sb="3" eb="5">
      <t>カイケイ</t>
    </rPh>
    <rPh sb="5" eb="7">
      <t>ジム</t>
    </rPh>
    <rPh sb="7" eb="8">
      <t>ショ</t>
    </rPh>
    <phoneticPr fontId="1"/>
  </si>
  <si>
    <t>小林雄紀税理士事務所</t>
    <rPh sb="0" eb="2">
      <t>コバヤシ</t>
    </rPh>
    <rPh sb="2" eb="3">
      <t>ユウ</t>
    </rPh>
    <rPh sb="3" eb="4">
      <t>キ</t>
    </rPh>
    <rPh sb="4" eb="7">
      <t>ゼイリシ</t>
    </rPh>
    <rPh sb="7" eb="9">
      <t>ジム</t>
    </rPh>
    <rPh sb="9" eb="10">
      <t>ショ</t>
    </rPh>
    <phoneticPr fontId="1"/>
  </si>
  <si>
    <t>　印刷シートの切取り線は、不要な場合は、削除することができます。</t>
    <rPh sb="1" eb="3">
      <t>インサツ</t>
    </rPh>
    <rPh sb="7" eb="9">
      <t>キリト</t>
    </rPh>
    <rPh sb="10" eb="11">
      <t>セン</t>
    </rPh>
    <rPh sb="13" eb="15">
      <t>フヨウ</t>
    </rPh>
    <rPh sb="16" eb="18">
      <t>バアイ</t>
    </rPh>
    <rPh sb="20" eb="22">
      <t>サクジョ</t>
    </rPh>
    <phoneticPr fontId="1"/>
  </si>
  <si>
    <t>個人番号又は法人番号</t>
    <rPh sb="0" eb="2">
      <t>コジン</t>
    </rPh>
    <rPh sb="2" eb="4">
      <t>バンゴウ</t>
    </rPh>
    <rPh sb="4" eb="5">
      <t>マタ</t>
    </rPh>
    <rPh sb="6" eb="8">
      <t>ホウジン</t>
    </rPh>
    <rPh sb="8" eb="10">
      <t>バンゴウ</t>
    </rPh>
    <phoneticPr fontId="18"/>
  </si>
  <si>
    <t>(電話)</t>
    <rPh sb="1" eb="3">
      <t>デンワ</t>
    </rPh>
    <phoneticPr fontId="18"/>
  </si>
  <si>
    <t>①</t>
    <phoneticPr fontId="18"/>
  </si>
  <si>
    <t>整　　理　　欄</t>
    <rPh sb="0" eb="1">
      <t>ヒトシ</t>
    </rPh>
    <rPh sb="3" eb="4">
      <t>リ</t>
    </rPh>
    <rPh sb="6" eb="7">
      <t>ラン</t>
    </rPh>
    <phoneticPr fontId="1"/>
  </si>
  <si>
    <t>マイナンバー</t>
    <phoneticPr fontId="1"/>
  </si>
  <si>
    <t>個人番号又は法人番号</t>
    <rPh sb="0" eb="2">
      <t>コジン</t>
    </rPh>
    <rPh sb="2" eb="4">
      <t>バンゴウ</t>
    </rPh>
    <rPh sb="4" eb="5">
      <t>マタ</t>
    </rPh>
    <rPh sb="6" eb="8">
      <t>ホウジン</t>
    </rPh>
    <rPh sb="8" eb="10">
      <t>バンゴウ</t>
    </rPh>
    <phoneticPr fontId="1"/>
  </si>
  <si>
    <t>マイナンバー１</t>
    <phoneticPr fontId="1"/>
  </si>
  <si>
    <t>マイナンバー２</t>
    <phoneticPr fontId="1"/>
  </si>
  <si>
    <t>マイナンバー３</t>
    <phoneticPr fontId="1"/>
  </si>
  <si>
    <t>マイナンバー４</t>
    <phoneticPr fontId="1"/>
  </si>
  <si>
    <t>マイナンバー５</t>
    <phoneticPr fontId="1"/>
  </si>
  <si>
    <t>マイナンバー６</t>
    <phoneticPr fontId="1"/>
  </si>
  <si>
    <t>マイナンバー７</t>
    <phoneticPr fontId="1"/>
  </si>
  <si>
    <t>マイナンバー８</t>
    <phoneticPr fontId="1"/>
  </si>
  <si>
    <t>マイナンバー９</t>
    <phoneticPr fontId="1"/>
  </si>
  <si>
    <t>マイナンバー１０</t>
    <phoneticPr fontId="1"/>
  </si>
  <si>
    <t>マイナンバー１１</t>
    <phoneticPr fontId="1"/>
  </si>
  <si>
    <t>マイナンバー１２</t>
    <phoneticPr fontId="1"/>
  </si>
  <si>
    <t>個人番号又は法人番号</t>
    <rPh sb="0" eb="2">
      <t>コジン</t>
    </rPh>
    <rPh sb="2" eb="4">
      <t>バンゴウ</t>
    </rPh>
    <rPh sb="4" eb="5">
      <t>マタ</t>
    </rPh>
    <rPh sb="6" eb="8">
      <t>ホウジン</t>
    </rPh>
    <rPh sb="8" eb="10">
      <t>バンゴウ</t>
    </rPh>
    <phoneticPr fontId="1"/>
  </si>
  <si>
    <t>印刷シートの内容という箇所に</t>
    <rPh sb="0" eb="2">
      <t>インサツ</t>
    </rPh>
    <rPh sb="6" eb="8">
      <t>ナイヨウ</t>
    </rPh>
    <rPh sb="11" eb="13">
      <t>カショ</t>
    </rPh>
    <phoneticPr fontId="1"/>
  </si>
  <si>
    <t>タブで選択できない場合は、</t>
    <rPh sb="3" eb="5">
      <t>センタク</t>
    </rPh>
    <rPh sb="9" eb="11">
      <t>バアイ</t>
    </rPh>
    <phoneticPr fontId="1"/>
  </si>
  <si>
    <t>「支払先１」などと入力（選択）すると、</t>
    <rPh sb="1" eb="3">
      <t>シハライ</t>
    </rPh>
    <rPh sb="3" eb="4">
      <t>サキ</t>
    </rPh>
    <rPh sb="9" eb="11">
      <t>ニュウリョク</t>
    </rPh>
    <rPh sb="12" eb="14">
      <t>センタク</t>
    </rPh>
    <phoneticPr fontId="1"/>
  </si>
  <si>
    <t>エクセルのバージョンが異なっていますので、</t>
    <rPh sb="11" eb="12">
      <t>コト</t>
    </rPh>
    <phoneticPr fontId="1"/>
  </si>
  <si>
    <t>別のバージョンのエクセルファイルを使用</t>
    <rPh sb="0" eb="1">
      <t>ベツ</t>
    </rPh>
    <rPh sb="17" eb="19">
      <t>シヨウ</t>
    </rPh>
    <phoneticPr fontId="1"/>
  </si>
  <si>
    <t>して下さい。</t>
    <rPh sb="2" eb="3">
      <t>クダ</t>
    </rPh>
    <phoneticPr fontId="1"/>
  </si>
  <si>
    <t>印刷の仕方</t>
    <rPh sb="0" eb="2">
      <t>インサツ</t>
    </rPh>
    <rPh sb="3" eb="5">
      <t>シカタ</t>
    </rPh>
    <phoneticPr fontId="1"/>
  </si>
  <si>
    <t>印刷シートにその内容が表示されます。</t>
    <rPh sb="0" eb="2">
      <t>インサツ</t>
    </rPh>
    <rPh sb="8" eb="10">
      <t>ナイヨウ</t>
    </rPh>
    <rPh sb="11" eb="13">
      <t>ヒョウジ</t>
    </rPh>
    <phoneticPr fontId="1"/>
  </si>
  <si>
    <t>　←ここを選択すると</t>
    <rPh sb="5" eb="7">
      <t>センタク</t>
    </rPh>
    <phoneticPr fontId="1"/>
  </si>
  <si>
    <t>　　印刷シートに表示</t>
    <rPh sb="2" eb="4">
      <t>インサツ</t>
    </rPh>
    <rPh sb="8" eb="10">
      <t>ヒョウジ</t>
    </rPh>
    <phoneticPr fontId="1"/>
  </si>
  <si>
    <t>ネットショッピングをされるときに</t>
    <phoneticPr fontId="1"/>
  </si>
  <si>
    <t>下記から購入していただけますと助かります。</t>
    <rPh sb="0" eb="2">
      <t>カキ</t>
    </rPh>
    <rPh sb="4" eb="6">
      <t>コウニュウ</t>
    </rPh>
    <rPh sb="15" eb="16">
      <t>タス</t>
    </rPh>
    <phoneticPr fontId="1"/>
  </si>
  <si>
    <t>このエクセルについての質問など</t>
    <rPh sb="11" eb="13">
      <t>シツモン</t>
    </rPh>
    <phoneticPr fontId="1"/>
  </si>
  <si>
    <t>無料で受け付けておりますが、</t>
    <rPh sb="0" eb="2">
      <t>ムリョウ</t>
    </rPh>
    <rPh sb="3" eb="4">
      <t>ウ</t>
    </rPh>
    <rPh sb="5" eb="6">
      <t>ツ</t>
    </rPh>
    <phoneticPr fontId="1"/>
  </si>
  <si>
    <t>令和</t>
    <rPh sb="0" eb="1">
      <t>レイ</t>
    </rPh>
    <rPh sb="1" eb="2">
      <t>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</si>
</sst>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Red]\-#,##0\ "/>
    <numFmt numFmtId="177" formatCode="#,##0_ "/>
    <numFmt numFmtId="178" formatCode="#,##0_);[Red]\(#,##0\)"/>
  </numFmts>
  <fonts count="22" x14ac:knownFonts="1">
    <font>
      <sz val="11"/>
      <color theme="1"/>
      <name val="ＭＳ Ｐゴシック"/>
      <family val="3"/>
      <charset val="128"/>
      <scheme val="minor"/>
    </font>
    <font>
      <sz val="6"/>
      <name val="ＭＳ Ｐゴシック"/>
      <family val="3"/>
      <charset val="128"/>
    </font>
    <font>
      <sz val="11"/>
      <name val="ＭＳ 明朝"/>
      <family val="1"/>
      <charset val="128"/>
    </font>
    <font>
      <sz val="8"/>
      <color indexed="40"/>
      <name val="ＭＳ ゴシック"/>
      <family val="3"/>
      <charset val="128"/>
    </font>
    <font>
      <sz val="7"/>
      <name val="ＭＳ 明朝"/>
      <family val="1"/>
      <charset val="128"/>
    </font>
    <font>
      <sz val="8"/>
      <name val="ＭＳ 明朝"/>
      <family val="1"/>
      <charset val="128"/>
    </font>
    <font>
      <sz val="9"/>
      <name val="ＭＳ 明朝"/>
      <family val="1"/>
      <charset val="128"/>
    </font>
    <font>
      <sz val="6"/>
      <name val="ＭＳ 明朝"/>
      <family val="1"/>
      <charset val="128"/>
    </font>
    <font>
      <sz val="10"/>
      <name val="ＭＳ 明朝"/>
      <family val="1"/>
      <charset val="128"/>
    </font>
    <font>
      <sz val="12"/>
      <name val="ＭＳ 明朝"/>
      <family val="1"/>
      <charset val="128"/>
    </font>
    <font>
      <b/>
      <u/>
      <sz val="11"/>
      <color indexed="8"/>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4"/>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1"/>
      <color rgb="FF2950F7"/>
      <name val="Calibri"/>
      <family val="2"/>
    </font>
    <font>
      <sz val="6"/>
      <name val="ＭＳ Ｐゴシック"/>
      <family val="3"/>
      <charset val="128"/>
      <scheme val="minor"/>
    </font>
    <font>
      <b/>
      <sz val="9"/>
      <color indexed="81"/>
      <name val="ＭＳ Ｐゴシック"/>
      <family val="3"/>
      <charset val="128"/>
    </font>
    <font>
      <b/>
      <sz val="11"/>
      <color rgb="FFFF0000"/>
      <name val="ＭＳ Ｐゴシック"/>
      <family val="3"/>
      <charset val="128"/>
      <scheme val="minor"/>
    </font>
    <font>
      <b/>
      <sz val="10"/>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thin">
        <color indexed="64"/>
      </left>
      <right style="dotted">
        <color indexed="64"/>
      </right>
      <top/>
      <bottom/>
      <diagonal/>
    </border>
    <border>
      <left style="hair">
        <color indexed="64"/>
      </left>
      <right/>
      <top style="thin">
        <color indexed="8"/>
      </top>
      <bottom/>
      <diagonal/>
    </border>
    <border>
      <left/>
      <right/>
      <top style="thin">
        <color indexed="8"/>
      </top>
      <bottom/>
      <diagonal/>
    </border>
    <border>
      <left/>
      <right style="hair">
        <color indexed="64"/>
      </right>
      <top style="thin">
        <color indexed="8"/>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8"/>
      </bottom>
      <diagonal/>
    </border>
    <border>
      <left/>
      <right/>
      <top/>
      <bottom style="thin">
        <color indexed="8"/>
      </bottom>
      <diagonal/>
    </border>
    <border>
      <left/>
      <right style="hair">
        <color indexed="64"/>
      </right>
      <top/>
      <bottom style="thin">
        <color indexed="8"/>
      </bottom>
      <diagonal/>
    </border>
    <border>
      <left style="hair">
        <color indexed="64"/>
      </left>
      <right/>
      <top/>
      <bottom/>
      <diagonal/>
    </border>
    <border>
      <left/>
      <right style="hair">
        <color indexed="64"/>
      </right>
      <top/>
      <bottom/>
      <diagonal/>
    </border>
    <border>
      <left style="thin">
        <color indexed="8"/>
      </left>
      <right/>
      <top style="thin">
        <color indexed="64"/>
      </top>
      <bottom/>
      <diagonal/>
    </border>
    <border>
      <left/>
      <right style="hair">
        <color indexed="64"/>
      </right>
      <top style="thin">
        <color indexed="64"/>
      </top>
      <bottom/>
      <diagonal/>
    </border>
    <border>
      <left style="thin">
        <color indexed="8"/>
      </left>
      <right/>
      <top/>
      <bottom/>
      <diagonal/>
    </border>
    <border>
      <left/>
      <right style="thin">
        <color indexed="8"/>
      </right>
      <top/>
      <bottom style="hair">
        <color indexed="64"/>
      </bottom>
      <diagonal/>
    </border>
    <border>
      <left/>
      <right style="thin">
        <color indexed="8"/>
      </right>
      <top style="thin">
        <color indexed="8"/>
      </top>
      <bottom/>
      <diagonal/>
    </border>
    <border>
      <left/>
      <right style="thin">
        <color indexed="8"/>
      </right>
      <top style="hair">
        <color indexed="64"/>
      </top>
      <bottom/>
      <diagonal/>
    </border>
    <border>
      <left style="thin">
        <color indexed="8"/>
      </left>
      <right/>
      <top style="hair">
        <color indexed="64"/>
      </top>
      <bottom/>
      <diagonal/>
    </border>
    <border>
      <left style="thin">
        <color indexed="8"/>
      </left>
      <right/>
      <top/>
      <bottom style="hair">
        <color indexed="64"/>
      </bottom>
      <diagonal/>
    </border>
    <border>
      <left style="thin">
        <color indexed="8"/>
      </left>
      <right/>
      <top style="thin">
        <color indexed="8"/>
      </top>
      <bottom/>
      <diagonal/>
    </border>
    <border>
      <left style="hair">
        <color indexed="64"/>
      </left>
      <right/>
      <top style="thin">
        <color indexed="8"/>
      </top>
      <bottom style="thin">
        <color indexed="8"/>
      </bottom>
      <diagonal/>
    </border>
    <border>
      <left/>
      <right/>
      <top style="thin">
        <color indexed="8"/>
      </top>
      <bottom style="thin">
        <color indexed="8"/>
      </bottom>
      <diagonal/>
    </border>
    <border>
      <left/>
      <right style="hair">
        <color indexed="64"/>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8"/>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style="hair">
        <color indexed="64"/>
      </right>
      <top style="thin">
        <color indexed="64"/>
      </top>
      <bottom style="thin">
        <color indexed="64"/>
      </bottom>
      <diagonal/>
    </border>
    <border>
      <left/>
      <right style="thin">
        <color indexed="8"/>
      </right>
      <top/>
      <bottom/>
      <diagonal/>
    </border>
    <border>
      <left style="hair">
        <color indexed="64"/>
      </left>
      <right/>
      <top style="thin">
        <color indexed="64"/>
      </top>
      <bottom style="thin">
        <color indexed="8"/>
      </bottom>
      <diagonal/>
    </border>
    <border>
      <left/>
      <right style="hair">
        <color indexed="64"/>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style="thin">
        <color indexed="8"/>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8"/>
      </right>
      <top style="hair">
        <color indexed="64"/>
      </top>
      <bottom style="hair">
        <color indexed="64"/>
      </bottom>
      <diagonal/>
    </border>
    <border>
      <left style="hair">
        <color theme="1"/>
      </left>
      <right/>
      <top/>
      <bottom style="thin">
        <color indexed="8"/>
      </bottom>
      <diagonal/>
    </border>
    <border>
      <left style="hair">
        <color theme="1"/>
      </left>
      <right/>
      <top style="hair">
        <color indexed="64"/>
      </top>
      <bottom/>
      <diagonal/>
    </border>
    <border>
      <left style="hair">
        <color theme="1"/>
      </left>
      <right/>
      <top/>
      <bottom/>
      <diagonal/>
    </border>
    <border>
      <left style="hair">
        <color indexed="64"/>
      </left>
      <right/>
      <top style="hair">
        <color indexed="64"/>
      </top>
      <bottom style="hair">
        <color theme="1"/>
      </bottom>
      <diagonal/>
    </border>
    <border>
      <left/>
      <right/>
      <top style="hair">
        <color indexed="64"/>
      </top>
      <bottom style="hair">
        <color theme="1"/>
      </bottom>
      <diagonal/>
    </border>
    <border>
      <left/>
      <right style="thin">
        <color indexed="8"/>
      </right>
      <top style="hair">
        <color indexed="64"/>
      </top>
      <bottom style="hair">
        <color theme="1"/>
      </bottom>
      <diagonal/>
    </border>
    <border>
      <left style="hair">
        <color theme="1"/>
      </left>
      <right/>
      <top style="hair">
        <color theme="1"/>
      </top>
      <bottom/>
      <diagonal/>
    </border>
    <border>
      <left style="hair">
        <color theme="1"/>
      </left>
      <right style="hair">
        <color theme="1"/>
      </right>
      <top style="hair">
        <color theme="1"/>
      </top>
      <bottom/>
      <diagonal/>
    </border>
    <border>
      <left style="hair">
        <color theme="1"/>
      </left>
      <right style="hair">
        <color theme="1"/>
      </right>
      <top/>
      <bottom style="thin">
        <color indexed="8"/>
      </bottom>
      <diagonal/>
    </border>
    <border>
      <left style="hair">
        <color theme="1"/>
      </left>
      <right style="thin">
        <color indexed="8"/>
      </right>
      <top style="hair">
        <color theme="1"/>
      </top>
      <bottom/>
      <diagonal/>
    </border>
    <border>
      <left style="hair">
        <color theme="1"/>
      </left>
      <right style="thin">
        <color indexed="8"/>
      </right>
      <top/>
      <bottom style="thin">
        <color indexed="8"/>
      </bottom>
      <diagonal/>
    </border>
    <border>
      <left style="hair">
        <color theme="1"/>
      </left>
      <right/>
      <top/>
      <bottom style="thin">
        <color indexed="64"/>
      </bottom>
      <diagonal/>
    </border>
    <border>
      <left style="hair">
        <color theme="1"/>
      </left>
      <right style="hair">
        <color theme="1"/>
      </right>
      <top style="hair">
        <color indexed="64"/>
      </top>
      <bottom/>
      <diagonal/>
    </border>
    <border>
      <left style="hair">
        <color theme="1"/>
      </left>
      <right style="hair">
        <color theme="1"/>
      </right>
      <top/>
      <bottom style="thin">
        <color indexed="64"/>
      </bottom>
      <diagonal/>
    </border>
    <border>
      <left style="hair">
        <color theme="1"/>
      </left>
      <right style="thin">
        <color indexed="8"/>
      </right>
      <top style="hair">
        <color indexed="64"/>
      </top>
      <bottom/>
      <diagonal/>
    </border>
    <border>
      <left style="hair">
        <color theme="1"/>
      </left>
      <right style="thin">
        <color indexed="8"/>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3">
    <xf numFmtId="0" fontId="0" fillId="0" borderId="0">
      <alignment vertical="center"/>
    </xf>
    <xf numFmtId="0" fontId="13" fillId="0" borderId="0" applyNumberFormat="0" applyFill="0" applyBorder="0" applyAlignment="0" applyProtection="0">
      <alignment vertical="top"/>
      <protection locked="0"/>
    </xf>
    <xf numFmtId="38" fontId="12" fillId="0" borderId="0" applyFont="0" applyFill="0" applyBorder="0" applyAlignment="0" applyProtection="0">
      <alignment vertical="center"/>
    </xf>
  </cellStyleXfs>
  <cellXfs count="30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38" fontId="2" fillId="0" borderId="0" xfId="2" applyFont="1" applyFill="1" applyBorder="1" applyAlignment="1">
      <alignment horizontal="right" vertical="center" wrapText="1"/>
    </xf>
    <xf numFmtId="0" fontId="2" fillId="0" borderId="0" xfId="0" applyFont="1" applyFill="1" applyBorder="1" applyAlignment="1">
      <alignment horizontal="left" vertical="top" wrapText="1"/>
    </xf>
    <xf numFmtId="38" fontId="7" fillId="0" borderId="0" xfId="2" applyFont="1" applyFill="1" applyBorder="1" applyAlignment="1">
      <alignment horizontal="right" vertical="top" wrapText="1"/>
    </xf>
    <xf numFmtId="0" fontId="6" fillId="0" borderId="0" xfId="0" applyNumberFormat="1" applyFont="1" applyFill="1" applyBorder="1" applyAlignment="1">
      <alignment horizontal="center" vertical="center" wrapText="1"/>
    </xf>
    <xf numFmtId="0" fontId="7" fillId="0" borderId="0" xfId="0" applyNumberFormat="1" applyFont="1" applyFill="1" applyBorder="1" applyAlignment="1">
      <alignment horizontal="right" vertical="center" wrapText="1"/>
    </xf>
    <xf numFmtId="0" fontId="6" fillId="0" borderId="0" xfId="0" applyNumberFormat="1" applyFont="1" applyFill="1" applyBorder="1" applyAlignment="1">
      <alignment horizontal="distributed" vertical="center" wrapText="1"/>
    </xf>
    <xf numFmtId="0" fontId="4" fillId="0" borderId="0" xfId="0" applyNumberFormat="1" applyFont="1" applyFill="1" applyBorder="1" applyAlignment="1">
      <alignment horizontal="distributed" vertical="center" wrapText="1"/>
    </xf>
    <xf numFmtId="0" fontId="2" fillId="0" borderId="0" xfId="0" applyFont="1" applyBorder="1">
      <alignment vertical="center"/>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left" vertical="center"/>
    </xf>
    <xf numFmtId="0" fontId="13" fillId="0" borderId="0" xfId="1" applyAlignment="1" applyProtection="1">
      <alignment horizontal="right" vertical="center"/>
    </xf>
    <xf numFmtId="0" fontId="0" fillId="0" borderId="0" xfId="0" applyBorder="1" applyAlignment="1" applyProtection="1">
      <alignment horizontal="center" vertical="center"/>
    </xf>
    <xf numFmtId="0" fontId="0" fillId="0" borderId="0" xfId="0" applyBorder="1" applyAlignment="1" applyProtection="1">
      <alignment vertical="center" shrinkToFit="1"/>
    </xf>
    <xf numFmtId="0" fontId="0" fillId="0" borderId="0" xfId="0" applyBorder="1" applyAlignment="1" applyProtection="1">
      <alignment horizontal="distributed" vertical="center"/>
    </xf>
    <xf numFmtId="0" fontId="0" fillId="0" borderId="0" xfId="0" applyProtection="1">
      <alignment vertical="center"/>
    </xf>
    <xf numFmtId="0" fontId="14" fillId="0" borderId="0" xfId="0" applyFont="1" applyProtection="1">
      <alignment vertical="center"/>
    </xf>
    <xf numFmtId="0" fontId="0" fillId="0" borderId="0" xfId="0" applyAlignment="1" applyProtection="1">
      <alignment horizontal="right" vertical="center"/>
    </xf>
    <xf numFmtId="0" fontId="0" fillId="0" borderId="0" xfId="0" applyAlignment="1" applyProtection="1">
      <alignment horizontal="left" vertical="center"/>
    </xf>
    <xf numFmtId="0" fontId="0" fillId="0" borderId="0" xfId="0" applyBorder="1" applyProtection="1">
      <alignment vertical="center"/>
    </xf>
    <xf numFmtId="0" fontId="0" fillId="0" borderId="0" xfId="0"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2" xfId="0" applyBorder="1" applyAlignment="1" applyProtection="1">
      <alignment horizontal="center" vertical="center"/>
    </xf>
    <xf numFmtId="0" fontId="0" fillId="0" borderId="2" xfId="0" applyBorder="1" applyAlignment="1" applyProtection="1">
      <alignment horizontal="right" vertical="center"/>
    </xf>
    <xf numFmtId="0" fontId="0" fillId="0" borderId="2" xfId="0" applyBorder="1" applyProtection="1">
      <alignment vertical="center"/>
    </xf>
    <xf numFmtId="0" fontId="0" fillId="0" borderId="3" xfId="0" applyBorder="1" applyAlignment="1" applyProtection="1">
      <alignment vertical="center"/>
    </xf>
    <xf numFmtId="0" fontId="0" fillId="0" borderId="3" xfId="0" applyBorder="1" applyProtection="1">
      <alignment vertical="center"/>
    </xf>
    <xf numFmtId="0" fontId="0" fillId="0" borderId="0" xfId="0" applyBorder="1" applyAlignment="1" applyProtection="1">
      <alignment vertical="center"/>
    </xf>
    <xf numFmtId="0" fontId="0" fillId="0" borderId="0" xfId="0" applyAlignment="1" applyProtection="1">
      <alignment horizontal="center" vertical="center"/>
    </xf>
    <xf numFmtId="0" fontId="2" fillId="0" borderId="0" xfId="0" applyNumberFormat="1" applyFont="1" applyFill="1" applyBorder="1" applyAlignment="1">
      <alignment horizontal="left" vertical="center" shrinkToFit="1"/>
    </xf>
    <xf numFmtId="0" fontId="8" fillId="0" borderId="0" xfId="0" applyNumberFormat="1" applyFont="1" applyFill="1" applyBorder="1" applyAlignment="1">
      <alignment horizontal="right" vertical="center" shrinkToFit="1"/>
    </xf>
    <xf numFmtId="0" fontId="9" fillId="0" borderId="0" xfId="0" applyNumberFormat="1" applyFont="1" applyAlignment="1">
      <alignment vertical="center"/>
    </xf>
    <xf numFmtId="0" fontId="2" fillId="0" borderId="0" xfId="0" applyNumberFormat="1" applyFont="1" applyAlignment="1">
      <alignment horizontal="right" vertical="center"/>
    </xf>
    <xf numFmtId="0" fontId="2" fillId="0" borderId="0" xfId="0" applyFont="1" applyBorder="1" applyAlignment="1">
      <alignment horizontal="center" vertical="center"/>
    </xf>
    <xf numFmtId="0" fontId="2" fillId="0" borderId="4" xfId="0"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5" fillId="0" borderId="7" xfId="0" applyNumberFormat="1" applyFont="1" applyFill="1" applyBorder="1" applyAlignment="1">
      <alignment vertical="top" wrapText="1"/>
    </xf>
    <xf numFmtId="0" fontId="2" fillId="0" borderId="4" xfId="0" applyFont="1" applyBorder="1">
      <alignment vertical="center"/>
    </xf>
    <xf numFmtId="0" fontId="8" fillId="0" borderId="0" xfId="0" applyFont="1" applyAlignment="1">
      <alignment horizontal="right" vertical="center"/>
    </xf>
    <xf numFmtId="0" fontId="8" fillId="0" borderId="0" xfId="0" applyFont="1" applyAlignment="1">
      <alignment vertical="center"/>
    </xf>
    <xf numFmtId="0" fontId="8" fillId="0" borderId="0" xfId="0" applyFont="1" applyAlignment="1">
      <alignment horizontal="left" vertical="center"/>
    </xf>
    <xf numFmtId="0" fontId="6" fillId="0" borderId="8" xfId="0" applyNumberFormat="1" applyFont="1" applyFill="1" applyBorder="1" applyAlignment="1">
      <alignment horizontal="distributed" vertical="center" wrapText="1"/>
    </xf>
    <xf numFmtId="0" fontId="0" fillId="0" borderId="0" xfId="0" applyAlignment="1" applyProtection="1">
      <alignment horizontal="center" vertical="center" shrinkToFit="1"/>
    </xf>
    <xf numFmtId="0" fontId="0" fillId="0" borderId="1" xfId="0" applyBorder="1" applyAlignment="1" applyProtection="1">
      <alignment horizontal="center" vertical="center"/>
    </xf>
    <xf numFmtId="0" fontId="0" fillId="0" borderId="0" xfId="0" applyAlignment="1" applyProtection="1">
      <alignment vertical="center" shrinkToFit="1"/>
    </xf>
    <xf numFmtId="0" fontId="0" fillId="0" borderId="9" xfId="0" applyBorder="1" applyAlignment="1" applyProtection="1">
      <alignment horizontal="center" vertical="center"/>
    </xf>
    <xf numFmtId="49" fontId="0" fillId="0" borderId="1" xfId="0" applyNumberFormat="1" applyBorder="1" applyAlignment="1" applyProtection="1">
      <alignment horizontal="center" vertical="center" shrinkToFit="1"/>
      <protection locked="0"/>
    </xf>
    <xf numFmtId="178" fontId="12" fillId="0" borderId="10" xfId="2" applyNumberFormat="1" applyFont="1" applyBorder="1" applyAlignment="1" applyProtection="1">
      <alignment horizontal="right" vertical="center" shrinkToFit="1"/>
      <protection locked="0"/>
    </xf>
    <xf numFmtId="178" fontId="12" fillId="0" borderId="11" xfId="2" applyNumberFormat="1" applyFont="1" applyBorder="1" applyAlignment="1" applyProtection="1">
      <alignment horizontal="right" vertical="center" shrinkToFit="1"/>
      <protection locked="0"/>
    </xf>
    <xf numFmtId="178" fontId="12" fillId="0" borderId="10" xfId="2" applyNumberFormat="1" applyFont="1" applyBorder="1" applyAlignment="1" applyProtection="1">
      <alignment vertical="center" shrinkToFit="1"/>
      <protection locked="0"/>
    </xf>
    <xf numFmtId="178" fontId="12" fillId="0" borderId="12" xfId="2" applyNumberFormat="1" applyFont="1" applyBorder="1" applyAlignment="1" applyProtection="1">
      <alignment horizontal="right" vertical="center" shrinkToFit="1"/>
      <protection locked="0"/>
    </xf>
    <xf numFmtId="178" fontId="12" fillId="0" borderId="13" xfId="2" applyNumberFormat="1" applyFont="1" applyBorder="1" applyAlignment="1" applyProtection="1">
      <alignment horizontal="right" vertical="center" shrinkToFit="1"/>
      <protection locked="0"/>
    </xf>
    <xf numFmtId="0" fontId="0" fillId="0" borderId="0" xfId="0" applyBorder="1" applyAlignment="1" applyProtection="1">
      <alignment horizontal="right" vertical="center"/>
    </xf>
    <xf numFmtId="49" fontId="0" fillId="0" borderId="3" xfId="0" applyNumberFormat="1" applyBorder="1" applyAlignment="1" applyProtection="1">
      <alignment horizontal="right" vertical="center"/>
    </xf>
    <xf numFmtId="49" fontId="0" fillId="0" borderId="0" xfId="0" applyNumberFormat="1" applyBorder="1" applyAlignment="1" applyProtection="1">
      <alignment horizontal="center" vertical="center"/>
    </xf>
    <xf numFmtId="49" fontId="15" fillId="0" borderId="0" xfId="0" applyNumberFormat="1" applyFont="1" applyBorder="1" applyAlignment="1" applyProtection="1">
      <alignment horizontal="right" vertical="center"/>
    </xf>
    <xf numFmtId="0" fontId="0" fillId="0" borderId="2" xfId="0" applyBorder="1" applyAlignment="1" applyProtection="1">
      <alignment vertical="center"/>
    </xf>
    <xf numFmtId="0" fontId="0" fillId="0" borderId="0" xfId="0" applyAlignment="1">
      <alignment horizontal="center" vertical="center"/>
    </xf>
    <xf numFmtId="0" fontId="0" fillId="0" borderId="0" xfId="0" applyAlignment="1">
      <alignment horizontal="center" vertical="center" shrinkToFit="1"/>
    </xf>
    <xf numFmtId="0" fontId="16" fillId="0" borderId="1" xfId="0" applyFont="1" applyBorder="1" applyAlignment="1" applyProtection="1">
      <alignment horizontal="center" vertical="center"/>
      <protection locked="0"/>
    </xf>
    <xf numFmtId="0" fontId="0" fillId="0" borderId="1" xfId="0" applyBorder="1" applyAlignment="1">
      <alignment horizontal="center" vertical="center"/>
    </xf>
    <xf numFmtId="0" fontId="0" fillId="0" borderId="1" xfId="0" applyBorder="1" applyAlignment="1">
      <alignment horizontal="center" vertical="center" shrinkToFit="1"/>
    </xf>
    <xf numFmtId="38" fontId="12" fillId="0" borderId="1" xfId="2" applyFont="1" applyBorder="1" applyAlignment="1">
      <alignment horizontal="center" vertical="center" shrinkToFit="1"/>
    </xf>
    <xf numFmtId="0" fontId="0" fillId="0" borderId="1" xfId="0" applyBorder="1">
      <alignment vertical="center"/>
    </xf>
    <xf numFmtId="0" fontId="0" fillId="2" borderId="1" xfId="0" applyFill="1" applyBorder="1" applyAlignment="1">
      <alignment horizontal="center" vertical="center"/>
    </xf>
    <xf numFmtId="0" fontId="0" fillId="2" borderId="1" xfId="0" applyFill="1" applyBorder="1">
      <alignment vertical="center"/>
    </xf>
    <xf numFmtId="0" fontId="0" fillId="2" borderId="1" xfId="0" applyFill="1" applyBorder="1" applyAlignment="1">
      <alignment horizontal="center" vertical="center" shrinkToFit="1"/>
    </xf>
    <xf numFmtId="0" fontId="0" fillId="0" borderId="0" xfId="0" applyAlignment="1" applyProtection="1">
      <alignment horizontal="center" vertical="center" shrinkToFit="1"/>
    </xf>
    <xf numFmtId="0" fontId="13" fillId="0" borderId="0" xfId="1" applyAlignment="1" applyProtection="1">
      <alignment horizontal="right" vertical="center"/>
    </xf>
    <xf numFmtId="0" fontId="0" fillId="0" borderId="1" xfId="0" applyBorder="1" applyAlignment="1" applyProtection="1">
      <alignment horizontal="center" vertical="center" shrinkToFit="1"/>
      <protection locked="0"/>
    </xf>
    <xf numFmtId="0" fontId="13" fillId="0" borderId="0" xfId="1" applyAlignment="1" applyProtection="1">
      <alignment vertical="center"/>
    </xf>
    <xf numFmtId="0" fontId="17" fillId="0" borderId="0" xfId="0" applyFont="1">
      <alignment vertical="center"/>
    </xf>
    <xf numFmtId="0" fontId="2" fillId="0" borderId="0" xfId="0" applyNumberFormat="1" applyFont="1" applyFill="1" applyBorder="1" applyAlignment="1">
      <alignment horizontal="left" vertical="center" shrinkToFit="1"/>
    </xf>
    <xf numFmtId="0" fontId="2" fillId="0" borderId="0" xfId="0" applyNumberFormat="1" applyFont="1" applyFill="1" applyBorder="1" applyAlignment="1">
      <alignment horizontal="left" vertical="center" shrinkToFit="1"/>
    </xf>
    <xf numFmtId="0" fontId="2" fillId="0" borderId="37" xfId="0" applyNumberFormat="1" applyFont="1" applyFill="1" applyBorder="1" applyAlignment="1">
      <alignment vertical="center" shrinkToFit="1"/>
    </xf>
    <xf numFmtId="0" fontId="4" fillId="0" borderId="37" xfId="0" applyNumberFormat="1" applyFont="1" applyFill="1" applyBorder="1" applyAlignment="1">
      <alignment vertical="top" wrapText="1"/>
    </xf>
    <xf numFmtId="0" fontId="2" fillId="0" borderId="6" xfId="0" applyNumberFormat="1" applyFont="1" applyFill="1" applyBorder="1" applyAlignment="1">
      <alignment vertical="center" wrapText="1"/>
    </xf>
    <xf numFmtId="0" fontId="0" fillId="0" borderId="0" xfId="0" applyBorder="1" applyAlignment="1" applyProtection="1">
      <alignment vertical="center"/>
      <protection locked="0"/>
    </xf>
    <xf numFmtId="0" fontId="0" fillId="0" borderId="0" xfId="0" applyBorder="1" applyAlignment="1" applyProtection="1">
      <alignment horizontal="left" vertical="center"/>
      <protection locked="0"/>
    </xf>
    <xf numFmtId="0" fontId="7" fillId="0" borderId="37" xfId="0" applyNumberFormat="1" applyFont="1" applyFill="1" applyBorder="1" applyAlignment="1">
      <alignment horizontal="right" vertical="center" shrinkToFit="1"/>
    </xf>
    <xf numFmtId="0" fontId="0" fillId="2" borderId="14" xfId="0" applyFill="1" applyBorder="1">
      <alignment vertical="center"/>
    </xf>
    <xf numFmtId="0" fontId="0" fillId="0" borderId="14" xfId="0" applyBorder="1" applyAlignment="1">
      <alignment horizontal="center" vertical="center" shrinkToFit="1"/>
    </xf>
    <xf numFmtId="0" fontId="0" fillId="2" borderId="88" xfId="0" applyFill="1" applyBorder="1">
      <alignment vertical="center"/>
    </xf>
    <xf numFmtId="0" fontId="0" fillId="0" borderId="88" xfId="0" applyBorder="1" applyAlignment="1">
      <alignment horizontal="center" vertical="center" shrinkToFit="1"/>
    </xf>
    <xf numFmtId="0" fontId="20" fillId="0" borderId="0" xfId="0" applyFont="1" applyProtection="1">
      <alignment vertical="center"/>
    </xf>
    <xf numFmtId="0" fontId="0" fillId="3" borderId="1" xfId="0" applyFill="1" applyBorder="1" applyAlignment="1" applyProtection="1">
      <alignment horizontal="center" vertical="center"/>
      <protection locked="0"/>
    </xf>
    <xf numFmtId="0" fontId="21" fillId="0" borderId="0" xfId="0" applyFont="1" applyAlignment="1" applyProtection="1">
      <alignment horizontal="left" vertical="center"/>
    </xf>
    <xf numFmtId="0" fontId="0" fillId="0" borderId="1" xfId="0" applyBorder="1" applyAlignment="1" applyProtection="1">
      <alignment horizontal="right" vertical="center"/>
      <protection locked="0"/>
    </xf>
    <xf numFmtId="49" fontId="0" fillId="0" borderId="20" xfId="0" applyNumberFormat="1" applyBorder="1" applyAlignment="1" applyProtection="1">
      <alignment horizontal="left" vertical="center"/>
      <protection locked="0"/>
    </xf>
    <xf numFmtId="49" fontId="0" fillId="0" borderId="5" xfId="0" applyNumberFormat="1" applyBorder="1" applyAlignment="1" applyProtection="1">
      <alignment horizontal="left" vertical="center"/>
      <protection locked="0"/>
    </xf>
    <xf numFmtId="49" fontId="0" fillId="0" borderId="9" xfId="0" applyNumberFormat="1" applyBorder="1" applyAlignment="1" applyProtection="1">
      <alignment horizontal="left" vertical="center"/>
      <protection locked="0"/>
    </xf>
    <xf numFmtId="0" fontId="0" fillId="0" borderId="21" xfId="0" applyBorder="1" applyAlignment="1" applyProtection="1">
      <alignment horizontal="center" vertical="center" shrinkToFit="1"/>
    </xf>
    <xf numFmtId="0" fontId="0" fillId="0" borderId="22" xfId="0" applyBorder="1" applyAlignment="1" applyProtection="1">
      <alignment horizontal="center" vertical="center" shrinkToFit="1"/>
    </xf>
    <xf numFmtId="0" fontId="0" fillId="0" borderId="23" xfId="0" applyBorder="1" applyAlignment="1" applyProtection="1">
      <alignment horizontal="center" vertical="center" shrinkToFit="1"/>
    </xf>
    <xf numFmtId="0" fontId="0" fillId="0" borderId="24" xfId="0" applyBorder="1" applyAlignment="1" applyProtection="1">
      <alignment horizontal="center" vertical="center" shrinkToFit="1"/>
    </xf>
    <xf numFmtId="0" fontId="0" fillId="0" borderId="25" xfId="0" applyBorder="1" applyAlignment="1" applyProtection="1">
      <alignment horizontal="center" vertical="center" shrinkToFit="1"/>
    </xf>
    <xf numFmtId="0" fontId="0" fillId="0" borderId="26" xfId="0" applyBorder="1" applyAlignment="1" applyProtection="1">
      <alignment horizontal="center" vertical="center" shrinkToFit="1"/>
    </xf>
    <xf numFmtId="0" fontId="0" fillId="0" borderId="1" xfId="0" applyBorder="1" applyAlignment="1" applyProtection="1">
      <alignment vertical="center"/>
      <protection locked="0"/>
    </xf>
    <xf numFmtId="0" fontId="0" fillId="0" borderId="20" xfId="0" applyBorder="1" applyAlignment="1" applyProtection="1">
      <alignment horizontal="center" vertical="center"/>
    </xf>
    <xf numFmtId="0" fontId="0" fillId="0" borderId="9" xfId="0" applyBorder="1" applyAlignment="1" applyProtection="1">
      <alignment horizontal="center" vertical="center"/>
    </xf>
    <xf numFmtId="0" fontId="0" fillId="0" borderId="16"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13" fillId="0" borderId="0" xfId="1" applyAlignment="1" applyProtection="1">
      <alignment horizontal="right" vertical="center"/>
    </xf>
    <xf numFmtId="0" fontId="0" fillId="0" borderId="1"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0" xfId="0" applyAlignment="1" applyProtection="1">
      <alignment horizontal="center" vertical="center"/>
    </xf>
    <xf numFmtId="0" fontId="0" fillId="0" borderId="13" xfId="0" applyBorder="1" applyAlignment="1" applyProtection="1">
      <alignment horizontal="center" vertical="center"/>
    </xf>
    <xf numFmtId="0" fontId="0" fillId="0" borderId="0" xfId="0" applyAlignment="1" applyProtection="1">
      <alignment horizontal="center" vertical="center" shrinkToFit="1"/>
    </xf>
    <xf numFmtId="0" fontId="0" fillId="0" borderId="0" xfId="0" applyBorder="1" applyAlignment="1" applyProtection="1">
      <alignment horizontal="center" vertical="center" shrinkToFit="1"/>
    </xf>
    <xf numFmtId="0" fontId="0" fillId="0" borderId="20" xfId="0" applyBorder="1" applyAlignment="1" applyProtection="1">
      <alignment vertical="center"/>
      <protection locked="0"/>
    </xf>
    <xf numFmtId="0" fontId="0" fillId="0" borderId="5" xfId="0" applyBorder="1" applyAlignment="1" applyProtection="1">
      <alignment vertical="center"/>
      <protection locked="0"/>
    </xf>
    <xf numFmtId="49" fontId="0" fillId="0" borderId="20" xfId="0" applyNumberFormat="1" applyBorder="1" applyAlignment="1" applyProtection="1">
      <alignment horizontal="center" vertical="center"/>
      <protection locked="0"/>
    </xf>
    <xf numFmtId="49" fontId="0" fillId="0" borderId="9" xfId="0" applyNumberFormat="1" applyBorder="1" applyAlignment="1" applyProtection="1">
      <alignment horizontal="center" vertical="center"/>
      <protection locked="0"/>
    </xf>
    <xf numFmtId="49" fontId="0" fillId="0" borderId="89" xfId="0" applyNumberFormat="1" applyBorder="1" applyAlignment="1" applyProtection="1">
      <alignment horizontal="left" vertical="center"/>
      <protection locked="0"/>
    </xf>
    <xf numFmtId="49" fontId="0" fillId="0" borderId="90" xfId="0" applyNumberFormat="1" applyBorder="1" applyAlignment="1" applyProtection="1">
      <alignment horizontal="left" vertical="center"/>
      <protection locked="0"/>
    </xf>
    <xf numFmtId="49" fontId="0" fillId="0" borderId="91" xfId="0" applyNumberFormat="1" applyBorder="1" applyAlignment="1" applyProtection="1">
      <alignment horizontal="left" vertical="center"/>
      <protection locked="0"/>
    </xf>
    <xf numFmtId="0" fontId="6" fillId="0" borderId="20"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8" fillId="0" borderId="59" xfId="0" applyNumberFormat="1" applyFont="1" applyFill="1" applyBorder="1" applyAlignment="1">
      <alignment horizontal="center" vertical="center" wrapText="1"/>
    </xf>
    <xf numFmtId="0" fontId="8" fillId="0" borderId="9"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9" xfId="0" applyNumberFormat="1" applyFont="1" applyFill="1" applyBorder="1" applyAlignment="1">
      <alignment horizontal="center" vertical="center" shrinkToFit="1"/>
    </xf>
    <xf numFmtId="0" fontId="5" fillId="0" borderId="65" xfId="0" applyNumberFormat="1" applyFont="1" applyFill="1" applyBorder="1" applyAlignment="1">
      <alignment horizontal="center" vertical="center" shrinkToFit="1"/>
    </xf>
    <xf numFmtId="0" fontId="5" fillId="0" borderId="73" xfId="0" applyNumberFormat="1" applyFont="1" applyFill="1" applyBorder="1" applyAlignment="1">
      <alignment horizontal="center" vertical="center" shrinkToFit="1"/>
    </xf>
    <xf numFmtId="0" fontId="5" fillId="0" borderId="83" xfId="0" applyNumberFormat="1" applyFont="1" applyFill="1" applyBorder="1" applyAlignment="1">
      <alignment horizontal="center" vertical="center" shrinkToFit="1"/>
    </xf>
    <xf numFmtId="0" fontId="8" fillId="0" borderId="51" xfId="0" applyFont="1" applyFill="1" applyBorder="1" applyAlignment="1">
      <alignment horizontal="left" shrinkToFit="1"/>
    </xf>
    <xf numFmtId="0" fontId="8" fillId="0" borderId="37" xfId="0" applyFont="1" applyFill="1" applyBorder="1" applyAlignment="1">
      <alignment horizontal="left" shrinkToFit="1"/>
    </xf>
    <xf numFmtId="0" fontId="8" fillId="0" borderId="55" xfId="0" applyFont="1" applyFill="1" applyBorder="1" applyAlignment="1">
      <alignment horizontal="left" shrinkToFit="1"/>
    </xf>
    <xf numFmtId="0" fontId="7" fillId="0" borderId="56" xfId="0" applyNumberFormat="1" applyFont="1" applyFill="1" applyBorder="1" applyAlignment="1">
      <alignment horizontal="distributed" vertical="center" shrinkToFit="1"/>
    </xf>
    <xf numFmtId="0" fontId="7" fillId="0" borderId="57" xfId="0" applyNumberFormat="1" applyFont="1" applyFill="1" applyBorder="1" applyAlignment="1">
      <alignment horizontal="distributed" vertical="center" shrinkToFit="1"/>
    </xf>
    <xf numFmtId="0" fontId="7" fillId="0" borderId="58" xfId="0" applyNumberFormat="1" applyFont="1" applyFill="1" applyBorder="1" applyAlignment="1">
      <alignment horizontal="distributed" vertical="center" shrinkToFit="1"/>
    </xf>
    <xf numFmtId="0" fontId="5" fillId="0" borderId="27" xfId="0" applyNumberFormat="1" applyFont="1" applyFill="1" applyBorder="1" applyAlignment="1">
      <alignment horizontal="distributed" wrapText="1"/>
    </xf>
    <xf numFmtId="0" fontId="5" fillId="0" borderId="28" xfId="0" applyNumberFormat="1" applyFont="1" applyFill="1" applyBorder="1" applyAlignment="1">
      <alignment horizontal="distributed" wrapText="1"/>
    </xf>
    <xf numFmtId="0" fontId="5" fillId="0" borderId="29" xfId="0" applyNumberFormat="1" applyFont="1" applyFill="1" applyBorder="1" applyAlignment="1">
      <alignment horizontal="distributed" wrapText="1"/>
    </xf>
    <xf numFmtId="0" fontId="2" fillId="0" borderId="28" xfId="0" applyNumberFormat="1" applyFont="1" applyFill="1" applyBorder="1" applyAlignment="1">
      <alignment horizontal="left" vertical="center" shrinkToFit="1"/>
    </xf>
    <xf numFmtId="0" fontId="2" fillId="0" borderId="45" xfId="0" applyNumberFormat="1" applyFont="1" applyFill="1" applyBorder="1" applyAlignment="1">
      <alignment horizontal="left" vertical="center" shrinkToFit="1"/>
    </xf>
    <xf numFmtId="0" fontId="2" fillId="0" borderId="31" xfId="0" applyNumberFormat="1" applyFont="1" applyFill="1" applyBorder="1" applyAlignment="1">
      <alignment horizontal="left" vertical="center" shrinkToFit="1"/>
    </xf>
    <xf numFmtId="0" fontId="2" fillId="0" borderId="44" xfId="0" applyNumberFormat="1" applyFont="1" applyFill="1" applyBorder="1" applyAlignment="1">
      <alignment horizontal="left" vertical="center" shrinkToFit="1"/>
    </xf>
    <xf numFmtId="0" fontId="5" fillId="0" borderId="30" xfId="0" applyNumberFormat="1" applyFont="1" applyFill="1" applyBorder="1" applyAlignment="1">
      <alignment horizontal="distributed" vertical="top" wrapText="1"/>
    </xf>
    <xf numFmtId="0" fontId="5" fillId="0" borderId="31" xfId="0" applyNumberFormat="1" applyFont="1" applyFill="1" applyBorder="1" applyAlignment="1">
      <alignment horizontal="distributed" vertical="top" wrapText="1"/>
    </xf>
    <xf numFmtId="0" fontId="5" fillId="0" borderId="32" xfId="0" applyNumberFormat="1" applyFont="1" applyFill="1" applyBorder="1" applyAlignment="1">
      <alignment horizontal="distributed" vertical="top" wrapText="1"/>
    </xf>
    <xf numFmtId="0" fontId="4" fillId="0" borderId="33" xfId="0" applyNumberFormat="1" applyFont="1" applyFill="1" applyBorder="1" applyAlignment="1">
      <alignment horizontal="distributed" wrapText="1"/>
    </xf>
    <xf numFmtId="0" fontId="4" fillId="0" borderId="34" xfId="0" applyNumberFormat="1" applyFont="1" applyFill="1" applyBorder="1" applyAlignment="1">
      <alignment horizontal="distributed" wrapText="1"/>
    </xf>
    <xf numFmtId="0" fontId="4" fillId="0" borderId="35" xfId="0" applyNumberFormat="1" applyFont="1" applyFill="1" applyBorder="1" applyAlignment="1">
      <alignment horizontal="distributed" wrapText="1"/>
    </xf>
    <xf numFmtId="0" fontId="4" fillId="0" borderId="39" xfId="0" applyNumberFormat="1" applyFont="1" applyFill="1" applyBorder="1" applyAlignment="1">
      <alignment horizontal="distributed" wrapText="1"/>
    </xf>
    <xf numFmtId="0" fontId="4" fillId="0" borderId="0" xfId="0" applyNumberFormat="1" applyFont="1" applyFill="1" applyBorder="1" applyAlignment="1">
      <alignment horizontal="distributed" wrapText="1"/>
    </xf>
    <xf numFmtId="0" fontId="4" fillId="0" borderId="40" xfId="0" applyNumberFormat="1" applyFont="1" applyFill="1" applyBorder="1" applyAlignment="1">
      <alignment horizontal="distributed" wrapText="1"/>
    </xf>
    <xf numFmtId="0" fontId="6" fillId="0" borderId="34" xfId="0" applyNumberFormat="1" applyFont="1" applyFill="1" applyBorder="1" applyAlignment="1">
      <alignment horizontal="left" vertical="center" shrinkToFit="1"/>
    </xf>
    <xf numFmtId="0" fontId="6" fillId="0" borderId="0" xfId="0" applyNumberFormat="1" applyFont="1" applyFill="1" applyBorder="1" applyAlignment="1">
      <alignment horizontal="left" vertical="center" shrinkToFit="1"/>
    </xf>
    <xf numFmtId="0" fontId="7" fillId="0" borderId="75" xfId="0" applyNumberFormat="1" applyFont="1" applyFill="1" applyBorder="1" applyAlignment="1">
      <alignment horizontal="center" vertical="center" shrinkToFit="1"/>
    </xf>
    <xf numFmtId="0" fontId="7" fillId="0" borderId="76" xfId="0" applyNumberFormat="1" applyFont="1" applyFill="1" applyBorder="1" applyAlignment="1">
      <alignment horizontal="center" vertical="center" shrinkToFit="1"/>
    </xf>
    <xf numFmtId="0" fontId="7" fillId="0" borderId="77" xfId="0" applyNumberFormat="1" applyFont="1" applyFill="1" applyBorder="1" applyAlignment="1">
      <alignment horizontal="center" vertical="center" shrinkToFit="1"/>
    </xf>
    <xf numFmtId="0" fontId="8" fillId="0" borderId="39" xfId="0" applyNumberFormat="1" applyFont="1" applyFill="1" applyBorder="1" applyAlignment="1">
      <alignment horizontal="center" vertical="center" shrinkToFit="1"/>
    </xf>
    <xf numFmtId="0" fontId="8" fillId="0" borderId="36" xfId="0" applyNumberFormat="1" applyFont="1" applyFill="1" applyBorder="1" applyAlignment="1">
      <alignment horizontal="center" vertical="center" shrinkToFit="1"/>
    </xf>
    <xf numFmtId="0" fontId="8" fillId="0" borderId="74" xfId="0" applyNumberFormat="1" applyFont="1" applyFill="1" applyBorder="1" applyAlignment="1">
      <alignment horizontal="center" vertical="center" shrinkToFit="1"/>
    </xf>
    <xf numFmtId="0" fontId="8" fillId="0" borderId="72" xfId="0" applyNumberFormat="1" applyFont="1" applyFill="1" applyBorder="1" applyAlignment="1">
      <alignment horizontal="center" vertical="center" shrinkToFit="1"/>
    </xf>
    <xf numFmtId="0" fontId="8" fillId="0" borderId="79" xfId="0" applyNumberFormat="1" applyFont="1" applyFill="1" applyBorder="1" applyAlignment="1">
      <alignment horizontal="center" vertical="center" shrinkToFit="1"/>
    </xf>
    <xf numFmtId="0" fontId="8" fillId="0" borderId="80"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8" fillId="0" borderId="37" xfId="0" applyNumberFormat="1" applyFont="1" applyFill="1" applyBorder="1" applyAlignment="1">
      <alignment horizontal="center" vertical="center" shrinkToFit="1"/>
    </xf>
    <xf numFmtId="0" fontId="8" fillId="0" borderId="78" xfId="0" applyNumberFormat="1" applyFont="1" applyFill="1" applyBorder="1" applyAlignment="1">
      <alignment horizontal="center" vertical="center" shrinkToFit="1"/>
    </xf>
    <xf numFmtId="0" fontId="8" fillId="0" borderId="81" xfId="0" applyNumberFormat="1" applyFont="1" applyFill="1" applyBorder="1" applyAlignment="1">
      <alignment horizontal="center" vertical="center" shrinkToFit="1"/>
    </xf>
    <xf numFmtId="0" fontId="8" fillId="0" borderId="82" xfId="0" applyNumberFormat="1" applyFont="1" applyFill="1" applyBorder="1" applyAlignment="1">
      <alignment horizontal="center" vertical="center" shrinkToFit="1"/>
    </xf>
    <xf numFmtId="0" fontId="4" fillId="0" borderId="36" xfId="0" applyNumberFormat="1" applyFont="1" applyFill="1" applyBorder="1" applyAlignment="1">
      <alignment horizontal="distributed" vertical="top" wrapText="1"/>
    </xf>
    <xf numFmtId="0" fontId="4" fillId="0" borderId="37" xfId="0" applyNumberFormat="1" applyFont="1" applyFill="1" applyBorder="1" applyAlignment="1">
      <alignment horizontal="distributed" vertical="top" wrapText="1"/>
    </xf>
    <xf numFmtId="0" fontId="4" fillId="0" borderId="38" xfId="0" applyNumberFormat="1" applyFont="1" applyFill="1" applyBorder="1" applyAlignment="1">
      <alignment horizontal="distributed" vertical="top" wrapText="1"/>
    </xf>
    <xf numFmtId="0" fontId="2" fillId="0" borderId="37" xfId="0" applyNumberFormat="1" applyFont="1" applyFill="1" applyBorder="1" applyAlignment="1">
      <alignment horizontal="center" vertical="center" shrinkToFit="1"/>
    </xf>
    <xf numFmtId="0" fontId="5" fillId="0" borderId="84" xfId="0" applyNumberFormat="1" applyFont="1" applyFill="1" applyBorder="1" applyAlignment="1">
      <alignment horizontal="center" vertical="center" shrinkToFit="1"/>
    </xf>
    <xf numFmtId="0" fontId="5" fillId="0" borderId="85" xfId="0" applyNumberFormat="1" applyFont="1" applyFill="1" applyBorder="1" applyAlignment="1">
      <alignment horizontal="center" vertical="center" shrinkToFit="1"/>
    </xf>
    <xf numFmtId="0" fontId="5" fillId="0" borderId="86" xfId="0" applyNumberFormat="1" applyFont="1" applyFill="1" applyBorder="1" applyAlignment="1">
      <alignment horizontal="center" vertical="center" shrinkToFit="1"/>
    </xf>
    <xf numFmtId="0" fontId="5" fillId="0" borderId="87" xfId="0" applyNumberFormat="1" applyFont="1" applyFill="1" applyBorder="1" applyAlignment="1">
      <alignment horizontal="center" vertical="center" shrinkToFit="1"/>
    </xf>
    <xf numFmtId="0" fontId="5" fillId="0" borderId="36" xfId="0" applyNumberFormat="1" applyFont="1" applyFill="1" applyBorder="1" applyAlignment="1">
      <alignment horizontal="distributed" vertical="top" wrapText="1"/>
    </xf>
    <xf numFmtId="0" fontId="5" fillId="0" borderId="37" xfId="0" applyNumberFormat="1" applyFont="1" applyFill="1" applyBorder="1" applyAlignment="1">
      <alignment horizontal="distributed" vertical="top" wrapText="1"/>
    </xf>
    <xf numFmtId="0" fontId="6" fillId="0" borderId="49" xfId="0" applyNumberFormat="1" applyFont="1" applyFill="1" applyBorder="1" applyAlignment="1">
      <alignment horizontal="center" vertical="center" wrapText="1"/>
    </xf>
    <xf numFmtId="0" fontId="6" fillId="0" borderId="28" xfId="0" applyNumberFormat="1" applyFont="1" applyFill="1" applyBorder="1" applyAlignment="1">
      <alignment horizontal="center" vertical="center" wrapText="1"/>
    </xf>
    <xf numFmtId="0" fontId="6" fillId="0" borderId="29" xfId="0" applyNumberFormat="1" applyFont="1" applyFill="1" applyBorder="1" applyAlignment="1">
      <alignment horizontal="center" vertical="center" wrapText="1"/>
    </xf>
    <xf numFmtId="0" fontId="6" fillId="0" borderId="50" xfId="0" applyNumberFormat="1" applyFont="1" applyFill="1" applyBorder="1" applyAlignment="1">
      <alignment horizontal="center" vertical="center" wrapText="1"/>
    </xf>
    <xf numFmtId="0" fontId="6" fillId="0" borderId="51" xfId="0" applyNumberFormat="1" applyFont="1" applyFill="1" applyBorder="1" applyAlignment="1">
      <alignment horizontal="center" vertical="center" wrapText="1"/>
    </xf>
    <xf numFmtId="0" fontId="6" fillId="0" borderId="52" xfId="0" applyNumberFormat="1" applyFont="1" applyFill="1" applyBorder="1" applyAlignment="1">
      <alignment horizontal="center" vertical="center" wrapText="1"/>
    </xf>
    <xf numFmtId="0" fontId="6" fillId="0" borderId="61" xfId="0" applyFont="1" applyFill="1" applyBorder="1" applyAlignment="1">
      <alignment horizontal="center" vertical="center" wrapText="1"/>
    </xf>
    <xf numFmtId="0" fontId="6" fillId="0" borderId="63"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6" fillId="0" borderId="61" xfId="0" applyNumberFormat="1" applyFont="1" applyFill="1" applyBorder="1" applyAlignment="1">
      <alignment horizontal="center" vertical="center" wrapText="1"/>
    </xf>
    <xf numFmtId="0" fontId="6" fillId="0" borderId="63" xfId="0" applyNumberFormat="1" applyFont="1" applyFill="1" applyBorder="1" applyAlignment="1">
      <alignment horizontal="center" vertical="center" wrapText="1"/>
    </xf>
    <xf numFmtId="0" fontId="6" fillId="0" borderId="64" xfId="0" applyNumberFormat="1" applyFont="1" applyFill="1" applyBorder="1" applyAlignment="1">
      <alignment horizontal="center" vertical="center" wrapText="1"/>
    </xf>
    <xf numFmtId="0" fontId="2" fillId="0" borderId="41"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42" xfId="0" applyFont="1" applyFill="1" applyBorder="1" applyAlignment="1">
      <alignment horizontal="center" vertical="center" shrinkToFit="1"/>
    </xf>
    <xf numFmtId="0" fontId="2" fillId="0" borderId="43"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40" xfId="0" applyFont="1" applyFill="1" applyBorder="1" applyAlignment="1">
      <alignment horizontal="center" vertical="center" shrinkToFit="1"/>
    </xf>
    <xf numFmtId="0" fontId="2" fillId="0" borderId="27" xfId="0" applyFont="1" applyFill="1" applyBorder="1" applyAlignment="1">
      <alignment horizontal="left" vertical="center" shrinkToFit="1"/>
    </xf>
    <xf numFmtId="0" fontId="2" fillId="0" borderId="28" xfId="0" applyFont="1" applyFill="1" applyBorder="1" applyAlignment="1">
      <alignment horizontal="left" vertical="center" shrinkToFit="1"/>
    </xf>
    <xf numFmtId="0" fontId="2" fillId="0" borderId="29" xfId="0" applyFont="1" applyFill="1" applyBorder="1" applyAlignment="1">
      <alignment horizontal="left" vertical="center" shrinkToFit="1"/>
    </xf>
    <xf numFmtId="0" fontId="2" fillId="0" borderId="30" xfId="0" applyFont="1" applyFill="1" applyBorder="1" applyAlignment="1">
      <alignment horizontal="left" vertical="center" shrinkToFit="1"/>
    </xf>
    <xf numFmtId="0" fontId="2" fillId="0" borderId="31" xfId="0" applyFont="1" applyFill="1" applyBorder="1" applyAlignment="1">
      <alignment horizontal="left" vertical="center" shrinkToFit="1"/>
    </xf>
    <xf numFmtId="0" fontId="2" fillId="0" borderId="32" xfId="0" applyFont="1" applyFill="1" applyBorder="1" applyAlignment="1">
      <alignment horizontal="left" vertical="center" shrinkToFit="1"/>
    </xf>
    <xf numFmtId="176" fontId="6" fillId="0" borderId="27" xfId="2" applyNumberFormat="1" applyFont="1" applyFill="1" applyBorder="1" applyAlignment="1">
      <alignment horizontal="right" shrinkToFit="1"/>
    </xf>
    <xf numFmtId="176" fontId="6" fillId="0" borderId="28" xfId="2" applyNumberFormat="1" applyFont="1" applyFill="1" applyBorder="1" applyAlignment="1">
      <alignment horizontal="right" shrinkToFit="1"/>
    </xf>
    <xf numFmtId="176" fontId="6" fillId="0" borderId="29" xfId="2" applyNumberFormat="1" applyFont="1" applyFill="1" applyBorder="1" applyAlignment="1">
      <alignment horizontal="right" shrinkToFit="1"/>
    </xf>
    <xf numFmtId="177" fontId="6" fillId="0" borderId="27" xfId="0" applyNumberFormat="1" applyFont="1" applyFill="1" applyBorder="1" applyAlignment="1">
      <alignment horizontal="right" shrinkToFit="1"/>
    </xf>
    <xf numFmtId="177" fontId="6" fillId="0" borderId="28" xfId="0" applyNumberFormat="1" applyFont="1" applyFill="1" applyBorder="1" applyAlignment="1">
      <alignment horizontal="right" shrinkToFit="1"/>
    </xf>
    <xf numFmtId="177" fontId="6" fillId="0" borderId="45" xfId="0" applyNumberFormat="1" applyFont="1" applyFill="1" applyBorder="1" applyAlignment="1">
      <alignment horizontal="right" shrinkToFit="1"/>
    </xf>
    <xf numFmtId="176" fontId="2" fillId="0" borderId="30" xfId="2" applyNumberFormat="1" applyFont="1" applyFill="1" applyBorder="1" applyAlignment="1">
      <alignment horizontal="right" shrinkToFit="1"/>
    </xf>
    <xf numFmtId="176" fontId="2" fillId="0" borderId="31" xfId="2" applyNumberFormat="1" applyFont="1" applyFill="1" applyBorder="1" applyAlignment="1">
      <alignment horizontal="right" shrinkToFit="1"/>
    </xf>
    <xf numFmtId="176" fontId="2" fillId="0" borderId="32" xfId="2" applyNumberFormat="1" applyFont="1" applyFill="1" applyBorder="1" applyAlignment="1">
      <alignment horizontal="right" shrinkToFit="1"/>
    </xf>
    <xf numFmtId="176" fontId="2" fillId="0" borderId="44" xfId="2" applyNumberFormat="1" applyFont="1" applyFill="1" applyBorder="1" applyAlignment="1">
      <alignment horizontal="right" shrinkToFit="1"/>
    </xf>
    <xf numFmtId="0" fontId="7" fillId="0" borderId="57" xfId="0" applyNumberFormat="1" applyFont="1" applyFill="1" applyBorder="1" applyAlignment="1">
      <alignment horizontal="distributed" vertical="top" shrinkToFit="1"/>
    </xf>
    <xf numFmtId="0" fontId="7" fillId="0" borderId="58" xfId="0" applyNumberFormat="1" applyFont="1" applyFill="1" applyBorder="1" applyAlignment="1">
      <alignment horizontal="distributed" vertical="top" shrinkToFit="1"/>
    </xf>
    <xf numFmtId="0" fontId="5" fillId="0" borderId="33" xfId="0" applyNumberFormat="1" applyFont="1" applyFill="1" applyBorder="1" applyAlignment="1">
      <alignment horizontal="distributed" wrapText="1"/>
    </xf>
    <xf numFmtId="0" fontId="5" fillId="0" borderId="34" xfId="0" applyNumberFormat="1" applyFont="1" applyFill="1" applyBorder="1" applyAlignment="1">
      <alignment horizontal="distributed" wrapText="1"/>
    </xf>
    <xf numFmtId="0" fontId="5" fillId="0" borderId="39" xfId="0" applyNumberFormat="1" applyFont="1" applyFill="1" applyBorder="1" applyAlignment="1">
      <alignment horizontal="distributed" wrapText="1"/>
    </xf>
    <xf numFmtId="0" fontId="5" fillId="0" borderId="0" xfId="0" applyNumberFormat="1" applyFont="1" applyFill="1" applyBorder="1" applyAlignment="1">
      <alignment horizontal="distributed" wrapText="1"/>
    </xf>
    <xf numFmtId="0" fontId="2" fillId="0" borderId="33" xfId="0" applyNumberFormat="1" applyFont="1" applyFill="1" applyBorder="1" applyAlignment="1">
      <alignment horizontal="left" vertical="center" shrinkToFit="1"/>
    </xf>
    <xf numFmtId="0" fontId="2" fillId="0" borderId="34" xfId="0" applyNumberFormat="1" applyFont="1" applyFill="1" applyBorder="1" applyAlignment="1">
      <alignment horizontal="left" vertical="center" shrinkToFit="1"/>
    </xf>
    <xf numFmtId="0" fontId="2" fillId="0" borderId="39" xfId="0" applyNumberFormat="1" applyFont="1" applyFill="1" applyBorder="1" applyAlignment="1">
      <alignment horizontal="left" vertical="center" shrinkToFit="1"/>
    </xf>
    <xf numFmtId="0" fontId="2" fillId="0" borderId="0" xfId="0" applyNumberFormat="1" applyFont="1" applyFill="1" applyBorder="1" applyAlignment="1">
      <alignment horizontal="left" vertical="center" shrinkToFit="1"/>
    </xf>
    <xf numFmtId="0" fontId="7" fillId="0" borderId="69" xfId="0" applyNumberFormat="1" applyFont="1" applyFill="1" applyBorder="1" applyAlignment="1">
      <alignment horizontal="center" vertical="center" shrinkToFit="1"/>
    </xf>
    <xf numFmtId="0" fontId="7" fillId="0" borderId="70" xfId="0" applyNumberFormat="1" applyFont="1" applyFill="1" applyBorder="1" applyAlignment="1">
      <alignment horizontal="center" vertical="center" shrinkToFit="1"/>
    </xf>
    <xf numFmtId="0" fontId="7" fillId="0" borderId="71" xfId="0" applyNumberFormat="1" applyFont="1" applyFill="1" applyBorder="1" applyAlignment="1">
      <alignment horizontal="center" vertical="center" shrinkToFit="1"/>
    </xf>
    <xf numFmtId="0" fontId="5" fillId="0" borderId="34" xfId="0" applyNumberFormat="1" applyFont="1" applyFill="1" applyBorder="1" applyAlignment="1">
      <alignment horizontal="center" vertical="center" shrinkToFit="1"/>
    </xf>
    <xf numFmtId="0" fontId="5" fillId="0" borderId="66" xfId="0" applyNumberFormat="1" applyFont="1" applyFill="1" applyBorder="1" applyAlignment="1">
      <alignment horizontal="center" vertical="center" shrinkToFit="1"/>
    </xf>
    <xf numFmtId="0" fontId="8" fillId="0" borderId="0" xfId="0" applyFont="1" applyAlignment="1">
      <alignment horizontal="center" vertical="center"/>
    </xf>
    <xf numFmtId="0" fontId="7" fillId="0" borderId="56" xfId="0" applyNumberFormat="1" applyFont="1" applyFill="1" applyBorder="1" applyAlignment="1">
      <alignment horizontal="distributed" wrapText="1"/>
    </xf>
    <xf numFmtId="0" fontId="7" fillId="0" borderId="57" xfId="0" applyNumberFormat="1" applyFont="1" applyFill="1" applyBorder="1" applyAlignment="1">
      <alignment horizontal="distributed" wrapText="1"/>
    </xf>
    <xf numFmtId="0" fontId="2" fillId="0" borderId="27" xfId="0" applyNumberFormat="1" applyFont="1" applyFill="1" applyBorder="1" applyAlignment="1">
      <alignment horizontal="left" vertical="center" shrinkToFit="1"/>
    </xf>
    <xf numFmtId="0" fontId="2" fillId="0" borderId="30" xfId="0" applyNumberFormat="1" applyFont="1" applyFill="1" applyBorder="1" applyAlignment="1">
      <alignment horizontal="left" vertical="center" shrinkToFit="1"/>
    </xf>
    <xf numFmtId="176" fontId="6" fillId="0" borderId="33" xfId="2" applyNumberFormat="1" applyFont="1" applyFill="1" applyBorder="1" applyAlignment="1">
      <alignment horizontal="right" vertical="center" shrinkToFit="1"/>
    </xf>
    <xf numFmtId="176" fontId="6" fillId="0" borderId="34" xfId="2" applyNumberFormat="1" applyFont="1" applyFill="1" applyBorder="1" applyAlignment="1">
      <alignment horizontal="right" vertical="center" shrinkToFit="1"/>
    </xf>
    <xf numFmtId="176" fontId="6" fillId="0" borderId="46" xfId="2" applyNumberFormat="1" applyFont="1" applyFill="1" applyBorder="1" applyAlignment="1">
      <alignment horizontal="right" vertical="center" shrinkToFit="1"/>
    </xf>
    <xf numFmtId="176" fontId="2" fillId="0" borderId="65" xfId="2" applyNumberFormat="1" applyFont="1" applyFill="1" applyBorder="1" applyAlignment="1">
      <alignment horizontal="right" vertical="center" shrinkToFit="1"/>
    </xf>
    <xf numFmtId="176" fontId="2" fillId="0" borderId="66" xfId="2" applyNumberFormat="1" applyFont="1" applyFill="1" applyBorder="1" applyAlignment="1">
      <alignment horizontal="right" vertical="center" shrinkToFit="1"/>
    </xf>
    <xf numFmtId="176" fontId="2" fillId="0" borderId="67" xfId="2" applyNumberFormat="1" applyFont="1" applyFill="1" applyBorder="1" applyAlignment="1">
      <alignment horizontal="right" vertical="center" shrinkToFit="1"/>
    </xf>
    <xf numFmtId="176" fontId="2" fillId="0" borderId="68" xfId="2" applyNumberFormat="1" applyFont="1" applyFill="1" applyBorder="1" applyAlignment="1">
      <alignment horizontal="right" vertical="center" shrinkToFit="1"/>
    </xf>
    <xf numFmtId="0" fontId="2" fillId="0" borderId="47" xfId="0" applyFont="1" applyFill="1" applyBorder="1" applyAlignment="1">
      <alignment horizontal="center" vertical="center" shrinkToFit="1"/>
    </xf>
    <xf numFmtId="0" fontId="2" fillId="0" borderId="34" xfId="0" applyFont="1" applyFill="1" applyBorder="1" applyAlignment="1">
      <alignment horizontal="center" vertical="center" shrinkToFit="1"/>
    </xf>
    <xf numFmtId="0" fontId="2" fillId="0" borderId="35" xfId="0" applyFont="1" applyFill="1" applyBorder="1" applyAlignment="1">
      <alignment horizontal="center" vertical="center" shrinkToFit="1"/>
    </xf>
    <xf numFmtId="0" fontId="2" fillId="0" borderId="48" xfId="0" applyFont="1" applyFill="1" applyBorder="1" applyAlignment="1">
      <alignment horizontal="center" vertical="center" shrinkToFit="1"/>
    </xf>
    <xf numFmtId="0" fontId="2" fillId="0" borderId="31" xfId="0" applyFont="1" applyFill="1" applyBorder="1" applyAlignment="1">
      <alignment horizontal="center" vertical="center" shrinkToFit="1"/>
    </xf>
    <xf numFmtId="0" fontId="2" fillId="0" borderId="32" xfId="0" applyFont="1" applyFill="1" applyBorder="1" applyAlignment="1">
      <alignment horizontal="center" vertical="center" shrinkToFit="1"/>
    </xf>
    <xf numFmtId="0" fontId="2" fillId="0" borderId="33" xfId="0" applyFont="1" applyFill="1" applyBorder="1" applyAlignment="1">
      <alignment horizontal="left" vertical="center" shrinkToFit="1"/>
    </xf>
    <xf numFmtId="0" fontId="2" fillId="0" borderId="34" xfId="0" applyFont="1" applyFill="1" applyBorder="1" applyAlignment="1">
      <alignment horizontal="left" vertical="center" shrinkToFit="1"/>
    </xf>
    <xf numFmtId="0" fontId="2" fillId="0" borderId="35" xfId="0" applyFont="1" applyFill="1" applyBorder="1" applyAlignment="1">
      <alignment horizontal="left" vertical="center" shrinkToFit="1"/>
    </xf>
    <xf numFmtId="176" fontId="6" fillId="0" borderId="35" xfId="2" applyNumberFormat="1" applyFont="1" applyFill="1" applyBorder="1" applyAlignment="1">
      <alignment horizontal="right" vertical="center" shrinkToFit="1"/>
    </xf>
    <xf numFmtId="176" fontId="2" fillId="0" borderId="30" xfId="2" applyNumberFormat="1" applyFont="1" applyFill="1" applyBorder="1" applyAlignment="1">
      <alignment horizontal="right" vertical="center" shrinkToFit="1"/>
    </xf>
    <xf numFmtId="176" fontId="2" fillId="0" borderId="31" xfId="2" applyNumberFormat="1" applyFont="1" applyFill="1" applyBorder="1" applyAlignment="1">
      <alignment horizontal="right" vertical="center" shrinkToFit="1"/>
    </xf>
    <xf numFmtId="176" fontId="2" fillId="0" borderId="32" xfId="2" applyNumberFormat="1" applyFont="1" applyFill="1" applyBorder="1" applyAlignment="1">
      <alignment horizontal="right" vertical="center" shrinkToFit="1"/>
    </xf>
    <xf numFmtId="176" fontId="2" fillId="0" borderId="44" xfId="2" applyNumberFormat="1" applyFont="1" applyFill="1" applyBorder="1" applyAlignment="1">
      <alignment horizontal="right" vertical="center" shrinkToFit="1"/>
    </xf>
    <xf numFmtId="0" fontId="2" fillId="0" borderId="54" xfId="0" applyFont="1" applyFill="1" applyBorder="1" applyAlignment="1">
      <alignment horizontal="center" vertical="center" shrinkToFit="1"/>
    </xf>
    <xf numFmtId="0" fontId="2" fillId="0" borderId="37" xfId="0" applyFont="1" applyFill="1" applyBorder="1" applyAlignment="1">
      <alignment horizontal="center" vertical="center" shrinkToFit="1"/>
    </xf>
    <xf numFmtId="0" fontId="2" fillId="0" borderId="38" xfId="0" applyFont="1" applyFill="1" applyBorder="1" applyAlignment="1">
      <alignment horizontal="center" vertical="center" shrinkToFit="1"/>
    </xf>
    <xf numFmtId="0" fontId="2" fillId="0" borderId="36" xfId="0" applyFont="1" applyFill="1" applyBorder="1" applyAlignment="1">
      <alignment horizontal="left" vertical="center" shrinkToFit="1"/>
    </xf>
    <xf numFmtId="0" fontId="2" fillId="0" borderId="37" xfId="0" applyFont="1" applyFill="1" applyBorder="1" applyAlignment="1">
      <alignment horizontal="left" vertical="center" shrinkToFit="1"/>
    </xf>
    <xf numFmtId="0" fontId="2" fillId="0" borderId="38" xfId="0" applyFont="1" applyFill="1" applyBorder="1" applyAlignment="1">
      <alignment horizontal="left" vertical="center" shrinkToFit="1"/>
    </xf>
    <xf numFmtId="0" fontId="2" fillId="0" borderId="5" xfId="0" applyNumberFormat="1" applyFont="1" applyFill="1" applyBorder="1" applyAlignment="1">
      <alignment horizontal="center" vertical="center" wrapText="1"/>
    </xf>
    <xf numFmtId="0" fontId="2" fillId="0" borderId="59"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49" fontId="6" fillId="0" borderId="3" xfId="0" applyNumberFormat="1" applyFont="1" applyFill="1" applyBorder="1" applyAlignment="1">
      <alignment horizontal="right" vertical="top"/>
    </xf>
    <xf numFmtId="49" fontId="6" fillId="0" borderId="0" xfId="0" applyNumberFormat="1" applyFont="1" applyFill="1" applyBorder="1" applyAlignment="1">
      <alignment horizontal="right" vertical="top"/>
    </xf>
    <xf numFmtId="0" fontId="8" fillId="0" borderId="53" xfId="0" applyFont="1" applyFill="1" applyBorder="1" applyAlignment="1">
      <alignment horizontal="left" shrinkToFit="1"/>
    </xf>
    <xf numFmtId="0" fontId="2" fillId="0" borderId="36" xfId="0" applyNumberFormat="1" applyFont="1" applyFill="1" applyBorder="1" applyAlignment="1">
      <alignment horizontal="left" vertical="center" shrinkToFit="1"/>
    </xf>
    <xf numFmtId="0" fontId="2" fillId="0" borderId="37" xfId="0" applyNumberFormat="1" applyFont="1" applyFill="1" applyBorder="1" applyAlignment="1">
      <alignment horizontal="left" vertical="center" shrinkToFit="1"/>
    </xf>
    <xf numFmtId="0" fontId="5" fillId="0" borderId="37" xfId="0" applyNumberFormat="1" applyFont="1" applyFill="1" applyBorder="1" applyAlignment="1">
      <alignment horizontal="center" vertical="center" shrinkToFit="1"/>
    </xf>
    <xf numFmtId="0" fontId="8" fillId="0" borderId="34" xfId="0" applyNumberFormat="1" applyFont="1" applyFill="1" applyBorder="1" applyAlignment="1">
      <alignment horizontal="center" vertical="center" shrinkToFit="1"/>
    </xf>
    <xf numFmtId="0" fontId="8" fillId="0" borderId="46" xfId="0" applyNumberFormat="1" applyFont="1" applyFill="1" applyBorder="1" applyAlignment="1">
      <alignment horizontal="center" vertical="center" shrinkToFit="1"/>
    </xf>
    <xf numFmtId="0" fontId="8" fillId="0" borderId="55" xfId="0" applyNumberFormat="1" applyFont="1" applyFill="1" applyBorder="1" applyAlignment="1">
      <alignment horizontal="center" vertical="center" shrinkToFit="1"/>
    </xf>
    <xf numFmtId="0" fontId="6" fillId="0" borderId="56" xfId="0" applyNumberFormat="1" applyFont="1" applyFill="1" applyBorder="1" applyAlignment="1">
      <alignment horizontal="distributed" vertical="center" wrapText="1"/>
    </xf>
    <xf numFmtId="0" fontId="6" fillId="0" borderId="57" xfId="0" applyNumberFormat="1" applyFont="1" applyFill="1" applyBorder="1" applyAlignment="1">
      <alignment horizontal="distributed" vertical="center" wrapText="1"/>
    </xf>
    <xf numFmtId="0" fontId="6" fillId="0" borderId="58" xfId="0" applyNumberFormat="1" applyFont="1" applyFill="1" applyBorder="1" applyAlignment="1">
      <alignment horizontal="distributed" vertical="center" wrapText="1"/>
    </xf>
    <xf numFmtId="0" fontId="4" fillId="0" borderId="27" xfId="0" applyNumberFormat="1" applyFont="1" applyFill="1" applyBorder="1" applyAlignment="1">
      <alignment horizontal="distributed" wrapText="1"/>
    </xf>
    <xf numFmtId="0" fontId="4" fillId="0" borderId="28" xfId="0" applyNumberFormat="1" applyFont="1" applyFill="1" applyBorder="1" applyAlignment="1">
      <alignment horizontal="distributed" wrapText="1"/>
    </xf>
    <xf numFmtId="0" fontId="4" fillId="0" borderId="29" xfId="0" applyNumberFormat="1" applyFont="1" applyFill="1" applyBorder="1" applyAlignment="1">
      <alignment horizontal="distributed" wrapText="1"/>
    </xf>
    <xf numFmtId="176" fontId="2" fillId="0" borderId="36" xfId="2" applyNumberFormat="1" applyFont="1" applyFill="1" applyBorder="1" applyAlignment="1">
      <alignment horizontal="right" vertical="center" shrinkToFit="1"/>
    </xf>
    <xf numFmtId="176" fontId="2" fillId="0" borderId="37" xfId="2" applyNumberFormat="1" applyFont="1" applyFill="1" applyBorder="1" applyAlignment="1">
      <alignment horizontal="right" vertical="center" shrinkToFit="1"/>
    </xf>
    <xf numFmtId="176" fontId="2" fillId="0" borderId="38" xfId="2" applyNumberFormat="1" applyFont="1" applyFill="1" applyBorder="1" applyAlignment="1">
      <alignment horizontal="right" vertical="center" shrinkToFit="1"/>
    </xf>
    <xf numFmtId="176" fontId="2" fillId="0" borderId="55" xfId="2" applyNumberFormat="1" applyFont="1" applyFill="1" applyBorder="1" applyAlignment="1">
      <alignment horizontal="right" vertical="center" shrinkToFit="1"/>
    </xf>
    <xf numFmtId="0" fontId="4" fillId="0" borderId="30" xfId="0" applyNumberFormat="1" applyFont="1" applyFill="1" applyBorder="1" applyAlignment="1">
      <alignment horizontal="distributed" vertical="top" wrapText="1"/>
    </xf>
    <xf numFmtId="0" fontId="4" fillId="0" borderId="31" xfId="0" applyNumberFormat="1" applyFont="1" applyFill="1" applyBorder="1" applyAlignment="1">
      <alignment horizontal="distributed" vertical="top" wrapText="1"/>
    </xf>
    <xf numFmtId="0" fontId="4" fillId="0" borderId="32" xfId="0" applyNumberFormat="1" applyFont="1" applyFill="1" applyBorder="1" applyAlignment="1">
      <alignment horizontal="distributed" vertical="top" wrapText="1"/>
    </xf>
    <xf numFmtId="0" fontId="2" fillId="0" borderId="60" xfId="0" applyNumberFormat="1" applyFont="1" applyFill="1" applyBorder="1" applyAlignment="1">
      <alignment horizontal="left" vertical="center" shrinkToFit="1"/>
    </xf>
    <xf numFmtId="0" fontId="2" fillId="0" borderId="46" xfId="0" applyNumberFormat="1" applyFont="1" applyFill="1" applyBorder="1" applyAlignment="1">
      <alignment horizontal="left" vertical="center" shrinkToFit="1"/>
    </xf>
    <xf numFmtId="0" fontId="2" fillId="0" borderId="55" xfId="0" applyNumberFormat="1" applyFont="1" applyFill="1" applyBorder="1" applyAlignment="1">
      <alignment horizontal="left" vertical="center" shrinkToFit="1"/>
    </xf>
    <xf numFmtId="0" fontId="6" fillId="0" borderId="53" xfId="0" applyNumberFormat="1" applyFont="1" applyFill="1" applyBorder="1" applyAlignment="1">
      <alignment horizontal="center" vertical="center" wrapText="1"/>
    </xf>
    <xf numFmtId="0" fontId="5" fillId="0" borderId="56" xfId="0" applyNumberFormat="1" applyFont="1" applyFill="1" applyBorder="1" applyAlignment="1">
      <alignment horizontal="distributed" wrapText="1"/>
    </xf>
    <xf numFmtId="0" fontId="5" fillId="0" borderId="57" xfId="0" applyNumberFormat="1" applyFont="1" applyFill="1" applyBorder="1" applyAlignment="1">
      <alignment horizontal="distributed" wrapText="1"/>
    </xf>
    <xf numFmtId="0" fontId="5" fillId="0" borderId="57" xfId="0" applyNumberFormat="1" applyFont="1" applyFill="1" applyBorder="1" applyAlignment="1">
      <alignment horizontal="distributed" vertical="top" wrapText="1"/>
    </xf>
    <xf numFmtId="0" fontId="5" fillId="0" borderId="58" xfId="0" applyNumberFormat="1" applyFont="1" applyFill="1" applyBorder="1" applyAlignment="1">
      <alignment horizontal="distributed" vertical="top" wrapText="1"/>
    </xf>
    <xf numFmtId="0" fontId="5" fillId="0" borderId="35" xfId="0" applyNumberFormat="1" applyFont="1" applyFill="1" applyBorder="1" applyAlignment="1">
      <alignment horizontal="distributed" wrapText="1"/>
    </xf>
    <xf numFmtId="0" fontId="5" fillId="0" borderId="38" xfId="0" applyNumberFormat="1" applyFont="1" applyFill="1" applyBorder="1" applyAlignment="1">
      <alignment horizontal="distributed" vertical="top"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52" xfId="0" applyFont="1" applyFill="1" applyBorder="1" applyAlignment="1">
      <alignment horizontal="center" vertical="center" wrapText="1"/>
    </xf>
  </cellXfs>
  <cellStyles count="3">
    <cellStyle name="ハイパーリンク" xfId="1" builtinId="8"/>
    <cellStyle name="桁区切り" xfId="2"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otasuke-tax.com/pointtown.html" TargetMode="External"/><Relationship Id="rId3" Type="http://schemas.openxmlformats.org/officeDocument/2006/relationships/hyperlink" Target="http://yu-kikaikei.com/" TargetMode="External"/><Relationship Id="rId7" Type="http://schemas.openxmlformats.org/officeDocument/2006/relationships/hyperlink" Target="http://otasuke-tax.com/hapitas.html" TargetMode="External"/><Relationship Id="rId2" Type="http://schemas.openxmlformats.org/officeDocument/2006/relationships/hyperlink" Target="http://otasuke-tax.com/" TargetMode="External"/><Relationship Id="rId1" Type="http://schemas.openxmlformats.org/officeDocument/2006/relationships/hyperlink" Target="http://otasuke-tax.com/zeitodokede/nentyou/houshuu.html" TargetMode="External"/><Relationship Id="rId6" Type="http://schemas.openxmlformats.org/officeDocument/2006/relationships/hyperlink" Target="http://otasuke-tax.com/rakuten.html" TargetMode="External"/><Relationship Id="rId5" Type="http://schemas.openxmlformats.org/officeDocument/2006/relationships/hyperlink" Target="http://otasuke-tax.com/yahusho.html" TargetMode="External"/><Relationship Id="rId4" Type="http://schemas.openxmlformats.org/officeDocument/2006/relationships/hyperlink" Target="http://otasuke-tax.com/amazon.html"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_rels/drawing5.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drawing1.xml><?xml version="1.0" encoding="utf-8"?>
<xdr:wsDr xmlns:xdr="http://schemas.openxmlformats.org/drawingml/2006/spreadsheetDrawing" xmlns:a="http://schemas.openxmlformats.org/drawingml/2006/main">
  <xdr:twoCellAnchor>
    <xdr:from>
      <xdr:col>6</xdr:col>
      <xdr:colOff>371474</xdr:colOff>
      <xdr:row>0</xdr:row>
      <xdr:rowOff>9525</xdr:rowOff>
    </xdr:from>
    <xdr:to>
      <xdr:col>10</xdr:col>
      <xdr:colOff>133349</xdr:colOff>
      <xdr:row>1</xdr:row>
      <xdr:rowOff>28575</xdr:rowOff>
    </xdr:to>
    <xdr:sp macro="" textlink="">
      <xdr:nvSpPr>
        <xdr:cNvPr id="86" name="テキスト ボックス 85">
          <a:hlinkClick xmlns:r="http://schemas.openxmlformats.org/officeDocument/2006/relationships" r:id="rId1"/>
        </xdr:cNvPr>
        <xdr:cNvSpPr txBox="1"/>
      </xdr:nvSpPr>
      <xdr:spPr>
        <a:xfrm>
          <a:off x="5095874" y="9525"/>
          <a:ext cx="35718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2950F7"/>
              </a:solidFill>
              <a:latin typeface="ＭＳ ゴシック" pitchFamily="49" charset="-128"/>
              <a:ea typeface="ＭＳ ゴシック" pitchFamily="49" charset="-128"/>
            </a:rPr>
            <a:t>⇒　報酬・料金・契約及び賞金の支払調書について</a:t>
          </a:r>
          <a:endParaRPr lang="ja-JP" altLang="en-US" b="1">
            <a:latin typeface="ＭＳ ゴシック" pitchFamily="49" charset="-128"/>
            <a:ea typeface="ＭＳ ゴシック" pitchFamily="49" charset="-128"/>
          </a:endParaRPr>
        </a:p>
        <a:p>
          <a:endParaRPr kumimoji="1" lang="ja-JP" altLang="en-US" sz="1100">
            <a:solidFill>
              <a:srgbClr val="2950F7"/>
            </a:solidFill>
          </a:endParaRPr>
        </a:p>
      </xdr:txBody>
    </xdr:sp>
    <xdr:clientData/>
  </xdr:twoCellAnchor>
  <xdr:twoCellAnchor>
    <xdr:from>
      <xdr:col>5</xdr:col>
      <xdr:colOff>1266826</xdr:colOff>
      <xdr:row>39</xdr:row>
      <xdr:rowOff>1</xdr:rowOff>
    </xdr:from>
    <xdr:to>
      <xdr:col>6</xdr:col>
      <xdr:colOff>209551</xdr:colOff>
      <xdr:row>40</xdr:row>
      <xdr:rowOff>19051</xdr:rowOff>
    </xdr:to>
    <xdr:sp macro="" textlink="">
      <xdr:nvSpPr>
        <xdr:cNvPr id="2" name="円/楕円 1"/>
        <xdr:cNvSpPr/>
      </xdr:nvSpPr>
      <xdr:spPr>
        <a:xfrm>
          <a:off x="4657726" y="67532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39</xdr:row>
      <xdr:rowOff>0</xdr:rowOff>
    </xdr:from>
    <xdr:to>
      <xdr:col>7</xdr:col>
      <xdr:colOff>219075</xdr:colOff>
      <xdr:row>40</xdr:row>
      <xdr:rowOff>19050</xdr:rowOff>
    </xdr:to>
    <xdr:sp macro="" textlink="">
      <xdr:nvSpPr>
        <xdr:cNvPr id="3" name="円/楕円 2"/>
        <xdr:cNvSpPr/>
      </xdr:nvSpPr>
      <xdr:spPr>
        <a:xfrm>
          <a:off x="5829300" y="67532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40</xdr:row>
      <xdr:rowOff>238125</xdr:rowOff>
    </xdr:from>
    <xdr:to>
      <xdr:col>7</xdr:col>
      <xdr:colOff>219075</xdr:colOff>
      <xdr:row>42</xdr:row>
      <xdr:rowOff>9525</xdr:rowOff>
    </xdr:to>
    <xdr:sp macro="" textlink="">
      <xdr:nvSpPr>
        <xdr:cNvPr id="4" name="円/楕円 3"/>
        <xdr:cNvSpPr/>
      </xdr:nvSpPr>
      <xdr:spPr>
        <a:xfrm>
          <a:off x="5829300" y="71628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43</xdr:row>
      <xdr:rowOff>0</xdr:rowOff>
    </xdr:from>
    <xdr:to>
      <xdr:col>7</xdr:col>
      <xdr:colOff>219075</xdr:colOff>
      <xdr:row>44</xdr:row>
      <xdr:rowOff>19050</xdr:rowOff>
    </xdr:to>
    <xdr:sp macro="" textlink="">
      <xdr:nvSpPr>
        <xdr:cNvPr id="5" name="円/楕円 4"/>
        <xdr:cNvSpPr/>
      </xdr:nvSpPr>
      <xdr:spPr>
        <a:xfrm>
          <a:off x="5829300" y="75914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45</xdr:row>
      <xdr:rowOff>0</xdr:rowOff>
    </xdr:from>
    <xdr:to>
      <xdr:col>7</xdr:col>
      <xdr:colOff>219075</xdr:colOff>
      <xdr:row>46</xdr:row>
      <xdr:rowOff>19050</xdr:rowOff>
    </xdr:to>
    <xdr:sp macro="" textlink="">
      <xdr:nvSpPr>
        <xdr:cNvPr id="6" name="円/楕円 5"/>
        <xdr:cNvSpPr/>
      </xdr:nvSpPr>
      <xdr:spPr>
        <a:xfrm>
          <a:off x="5829300" y="80105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47</xdr:row>
      <xdr:rowOff>9525</xdr:rowOff>
    </xdr:from>
    <xdr:to>
      <xdr:col>7</xdr:col>
      <xdr:colOff>219075</xdr:colOff>
      <xdr:row>48</xdr:row>
      <xdr:rowOff>28575</xdr:rowOff>
    </xdr:to>
    <xdr:sp macro="" textlink="">
      <xdr:nvSpPr>
        <xdr:cNvPr id="7" name="円/楕円 6"/>
        <xdr:cNvSpPr/>
      </xdr:nvSpPr>
      <xdr:spPr>
        <a:xfrm>
          <a:off x="5829300" y="84391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40</xdr:row>
      <xdr:rowOff>228600</xdr:rowOff>
    </xdr:from>
    <xdr:to>
      <xdr:col>6</xdr:col>
      <xdr:colOff>209550</xdr:colOff>
      <xdr:row>42</xdr:row>
      <xdr:rowOff>0</xdr:rowOff>
    </xdr:to>
    <xdr:sp macro="" textlink="">
      <xdr:nvSpPr>
        <xdr:cNvPr id="8" name="円/楕円 7"/>
        <xdr:cNvSpPr/>
      </xdr:nvSpPr>
      <xdr:spPr>
        <a:xfrm>
          <a:off x="4657725" y="71532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42</xdr:row>
      <xdr:rowOff>238125</xdr:rowOff>
    </xdr:from>
    <xdr:to>
      <xdr:col>6</xdr:col>
      <xdr:colOff>209550</xdr:colOff>
      <xdr:row>44</xdr:row>
      <xdr:rowOff>9525</xdr:rowOff>
    </xdr:to>
    <xdr:sp macro="" textlink="">
      <xdr:nvSpPr>
        <xdr:cNvPr id="9" name="円/楕円 8"/>
        <xdr:cNvSpPr/>
      </xdr:nvSpPr>
      <xdr:spPr>
        <a:xfrm>
          <a:off x="4657725" y="75819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44</xdr:row>
      <xdr:rowOff>209550</xdr:rowOff>
    </xdr:from>
    <xdr:to>
      <xdr:col>6</xdr:col>
      <xdr:colOff>209550</xdr:colOff>
      <xdr:row>46</xdr:row>
      <xdr:rowOff>57150</xdr:rowOff>
    </xdr:to>
    <xdr:sp macro="" textlink="">
      <xdr:nvSpPr>
        <xdr:cNvPr id="10" name="円/楕円 9"/>
        <xdr:cNvSpPr/>
      </xdr:nvSpPr>
      <xdr:spPr>
        <a:xfrm>
          <a:off x="4657725" y="7972425"/>
          <a:ext cx="276225" cy="2667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47</xdr:row>
      <xdr:rowOff>0</xdr:rowOff>
    </xdr:from>
    <xdr:to>
      <xdr:col>6</xdr:col>
      <xdr:colOff>209550</xdr:colOff>
      <xdr:row>48</xdr:row>
      <xdr:rowOff>19050</xdr:rowOff>
    </xdr:to>
    <xdr:sp macro="" textlink="">
      <xdr:nvSpPr>
        <xdr:cNvPr id="11" name="円/楕円 10"/>
        <xdr:cNvSpPr/>
      </xdr:nvSpPr>
      <xdr:spPr>
        <a:xfrm>
          <a:off x="4657725" y="84296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63</xdr:row>
      <xdr:rowOff>1</xdr:rowOff>
    </xdr:from>
    <xdr:to>
      <xdr:col>6</xdr:col>
      <xdr:colOff>209551</xdr:colOff>
      <xdr:row>64</xdr:row>
      <xdr:rowOff>19051</xdr:rowOff>
    </xdr:to>
    <xdr:sp macro="" textlink="">
      <xdr:nvSpPr>
        <xdr:cNvPr id="12" name="円/楕円 11"/>
        <xdr:cNvSpPr/>
      </xdr:nvSpPr>
      <xdr:spPr>
        <a:xfrm>
          <a:off x="4657726" y="111347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63</xdr:row>
      <xdr:rowOff>0</xdr:rowOff>
    </xdr:from>
    <xdr:to>
      <xdr:col>7</xdr:col>
      <xdr:colOff>219075</xdr:colOff>
      <xdr:row>64</xdr:row>
      <xdr:rowOff>19050</xdr:rowOff>
    </xdr:to>
    <xdr:sp macro="" textlink="">
      <xdr:nvSpPr>
        <xdr:cNvPr id="13" name="円/楕円 12"/>
        <xdr:cNvSpPr/>
      </xdr:nvSpPr>
      <xdr:spPr>
        <a:xfrm>
          <a:off x="5829300" y="111347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65</xdr:row>
      <xdr:rowOff>0</xdr:rowOff>
    </xdr:from>
    <xdr:to>
      <xdr:col>7</xdr:col>
      <xdr:colOff>219075</xdr:colOff>
      <xdr:row>66</xdr:row>
      <xdr:rowOff>19050</xdr:rowOff>
    </xdr:to>
    <xdr:sp macro="" textlink="">
      <xdr:nvSpPr>
        <xdr:cNvPr id="14" name="円/楕円 13"/>
        <xdr:cNvSpPr/>
      </xdr:nvSpPr>
      <xdr:spPr>
        <a:xfrm>
          <a:off x="5829300" y="115538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67</xdr:row>
      <xdr:rowOff>0</xdr:rowOff>
    </xdr:from>
    <xdr:to>
      <xdr:col>7</xdr:col>
      <xdr:colOff>219075</xdr:colOff>
      <xdr:row>68</xdr:row>
      <xdr:rowOff>19050</xdr:rowOff>
    </xdr:to>
    <xdr:sp macro="" textlink="">
      <xdr:nvSpPr>
        <xdr:cNvPr id="15" name="円/楕円 14"/>
        <xdr:cNvSpPr/>
      </xdr:nvSpPr>
      <xdr:spPr>
        <a:xfrm>
          <a:off x="5829300" y="119729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69</xdr:row>
      <xdr:rowOff>0</xdr:rowOff>
    </xdr:from>
    <xdr:to>
      <xdr:col>7</xdr:col>
      <xdr:colOff>219075</xdr:colOff>
      <xdr:row>70</xdr:row>
      <xdr:rowOff>19050</xdr:rowOff>
    </xdr:to>
    <xdr:sp macro="" textlink="">
      <xdr:nvSpPr>
        <xdr:cNvPr id="16" name="円/楕円 15"/>
        <xdr:cNvSpPr/>
      </xdr:nvSpPr>
      <xdr:spPr>
        <a:xfrm>
          <a:off x="5829300" y="123920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71</xdr:row>
      <xdr:rowOff>9525</xdr:rowOff>
    </xdr:from>
    <xdr:to>
      <xdr:col>7</xdr:col>
      <xdr:colOff>219075</xdr:colOff>
      <xdr:row>72</xdr:row>
      <xdr:rowOff>28575</xdr:rowOff>
    </xdr:to>
    <xdr:sp macro="" textlink="">
      <xdr:nvSpPr>
        <xdr:cNvPr id="17" name="円/楕円 16"/>
        <xdr:cNvSpPr/>
      </xdr:nvSpPr>
      <xdr:spPr>
        <a:xfrm>
          <a:off x="5829300" y="128206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64</xdr:row>
      <xdr:rowOff>228600</xdr:rowOff>
    </xdr:from>
    <xdr:to>
      <xdr:col>6</xdr:col>
      <xdr:colOff>209550</xdr:colOff>
      <xdr:row>66</xdr:row>
      <xdr:rowOff>0</xdr:rowOff>
    </xdr:to>
    <xdr:sp macro="" textlink="">
      <xdr:nvSpPr>
        <xdr:cNvPr id="18" name="円/楕円 17"/>
        <xdr:cNvSpPr/>
      </xdr:nvSpPr>
      <xdr:spPr>
        <a:xfrm>
          <a:off x="4657725" y="115347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66</xdr:row>
      <xdr:rowOff>238125</xdr:rowOff>
    </xdr:from>
    <xdr:to>
      <xdr:col>6</xdr:col>
      <xdr:colOff>209550</xdr:colOff>
      <xdr:row>68</xdr:row>
      <xdr:rowOff>9525</xdr:rowOff>
    </xdr:to>
    <xdr:sp macro="" textlink="">
      <xdr:nvSpPr>
        <xdr:cNvPr id="19" name="円/楕円 18"/>
        <xdr:cNvSpPr/>
      </xdr:nvSpPr>
      <xdr:spPr>
        <a:xfrm>
          <a:off x="4657725" y="119634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69</xdr:row>
      <xdr:rowOff>9525</xdr:rowOff>
    </xdr:from>
    <xdr:to>
      <xdr:col>6</xdr:col>
      <xdr:colOff>209550</xdr:colOff>
      <xdr:row>70</xdr:row>
      <xdr:rowOff>28575</xdr:rowOff>
    </xdr:to>
    <xdr:sp macro="" textlink="">
      <xdr:nvSpPr>
        <xdr:cNvPr id="20" name="円/楕円 19"/>
        <xdr:cNvSpPr/>
      </xdr:nvSpPr>
      <xdr:spPr>
        <a:xfrm>
          <a:off x="4657725" y="124015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71</xdr:row>
      <xdr:rowOff>0</xdr:rowOff>
    </xdr:from>
    <xdr:to>
      <xdr:col>6</xdr:col>
      <xdr:colOff>209550</xdr:colOff>
      <xdr:row>72</xdr:row>
      <xdr:rowOff>19050</xdr:rowOff>
    </xdr:to>
    <xdr:sp macro="" textlink="">
      <xdr:nvSpPr>
        <xdr:cNvPr id="21" name="円/楕円 20"/>
        <xdr:cNvSpPr/>
      </xdr:nvSpPr>
      <xdr:spPr>
        <a:xfrm>
          <a:off x="4657725" y="128111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1238250</xdr:colOff>
      <xdr:row>69</xdr:row>
      <xdr:rowOff>9525</xdr:rowOff>
    </xdr:from>
    <xdr:to>
      <xdr:col>6</xdr:col>
      <xdr:colOff>180975</xdr:colOff>
      <xdr:row>70</xdr:row>
      <xdr:rowOff>28575</xdr:rowOff>
    </xdr:to>
    <xdr:sp macro="" textlink="">
      <xdr:nvSpPr>
        <xdr:cNvPr id="28" name="円/楕円 27"/>
        <xdr:cNvSpPr/>
      </xdr:nvSpPr>
      <xdr:spPr>
        <a:xfrm>
          <a:off x="4629150" y="8020050"/>
          <a:ext cx="22860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800">
            <a:latin typeface="+mn-ea"/>
            <a:ea typeface="+mn-ea"/>
          </a:endParaRPr>
        </a:p>
      </xdr:txBody>
    </xdr:sp>
    <xdr:clientData/>
  </xdr:twoCellAnchor>
  <xdr:twoCellAnchor>
    <xdr:from>
      <xdr:col>5</xdr:col>
      <xdr:colOff>1266826</xdr:colOff>
      <xdr:row>87</xdr:row>
      <xdr:rowOff>1</xdr:rowOff>
    </xdr:from>
    <xdr:to>
      <xdr:col>6</xdr:col>
      <xdr:colOff>209551</xdr:colOff>
      <xdr:row>88</xdr:row>
      <xdr:rowOff>19051</xdr:rowOff>
    </xdr:to>
    <xdr:sp macro="" textlink="">
      <xdr:nvSpPr>
        <xdr:cNvPr id="30" name="円/楕円 29"/>
        <xdr:cNvSpPr/>
      </xdr:nvSpPr>
      <xdr:spPr>
        <a:xfrm>
          <a:off x="4657726" y="1553527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87</xdr:row>
      <xdr:rowOff>0</xdr:rowOff>
    </xdr:from>
    <xdr:to>
      <xdr:col>7</xdr:col>
      <xdr:colOff>219075</xdr:colOff>
      <xdr:row>88</xdr:row>
      <xdr:rowOff>19050</xdr:rowOff>
    </xdr:to>
    <xdr:sp macro="" textlink="">
      <xdr:nvSpPr>
        <xdr:cNvPr id="31" name="円/楕円 30"/>
        <xdr:cNvSpPr/>
      </xdr:nvSpPr>
      <xdr:spPr>
        <a:xfrm>
          <a:off x="5829300" y="155352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89</xdr:row>
      <xdr:rowOff>0</xdr:rowOff>
    </xdr:from>
    <xdr:to>
      <xdr:col>7</xdr:col>
      <xdr:colOff>219075</xdr:colOff>
      <xdr:row>90</xdr:row>
      <xdr:rowOff>19050</xdr:rowOff>
    </xdr:to>
    <xdr:sp macro="" textlink="">
      <xdr:nvSpPr>
        <xdr:cNvPr id="32" name="円/楕円 31"/>
        <xdr:cNvSpPr/>
      </xdr:nvSpPr>
      <xdr:spPr>
        <a:xfrm>
          <a:off x="5829300" y="159543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91</xdr:row>
      <xdr:rowOff>0</xdr:rowOff>
    </xdr:from>
    <xdr:to>
      <xdr:col>7</xdr:col>
      <xdr:colOff>219075</xdr:colOff>
      <xdr:row>92</xdr:row>
      <xdr:rowOff>19050</xdr:rowOff>
    </xdr:to>
    <xdr:sp macro="" textlink="">
      <xdr:nvSpPr>
        <xdr:cNvPr id="33" name="円/楕円 32"/>
        <xdr:cNvSpPr/>
      </xdr:nvSpPr>
      <xdr:spPr>
        <a:xfrm>
          <a:off x="5829300" y="163734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93</xdr:row>
      <xdr:rowOff>0</xdr:rowOff>
    </xdr:from>
    <xdr:to>
      <xdr:col>7</xdr:col>
      <xdr:colOff>219075</xdr:colOff>
      <xdr:row>94</xdr:row>
      <xdr:rowOff>19050</xdr:rowOff>
    </xdr:to>
    <xdr:sp macro="" textlink="">
      <xdr:nvSpPr>
        <xdr:cNvPr id="34" name="円/楕円 33"/>
        <xdr:cNvSpPr/>
      </xdr:nvSpPr>
      <xdr:spPr>
        <a:xfrm>
          <a:off x="5829300" y="167925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95</xdr:row>
      <xdr:rowOff>9525</xdr:rowOff>
    </xdr:from>
    <xdr:to>
      <xdr:col>7</xdr:col>
      <xdr:colOff>219075</xdr:colOff>
      <xdr:row>96</xdr:row>
      <xdr:rowOff>28575</xdr:rowOff>
    </xdr:to>
    <xdr:sp macro="" textlink="">
      <xdr:nvSpPr>
        <xdr:cNvPr id="35" name="円/楕円 34"/>
        <xdr:cNvSpPr/>
      </xdr:nvSpPr>
      <xdr:spPr>
        <a:xfrm>
          <a:off x="5829300" y="172212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88</xdr:row>
      <xdr:rowOff>228600</xdr:rowOff>
    </xdr:from>
    <xdr:to>
      <xdr:col>6</xdr:col>
      <xdr:colOff>209550</xdr:colOff>
      <xdr:row>90</xdr:row>
      <xdr:rowOff>0</xdr:rowOff>
    </xdr:to>
    <xdr:sp macro="" textlink="">
      <xdr:nvSpPr>
        <xdr:cNvPr id="36" name="円/楕円 35"/>
        <xdr:cNvSpPr/>
      </xdr:nvSpPr>
      <xdr:spPr>
        <a:xfrm>
          <a:off x="4657725" y="159353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90</xdr:row>
      <xdr:rowOff>238125</xdr:rowOff>
    </xdr:from>
    <xdr:to>
      <xdr:col>6</xdr:col>
      <xdr:colOff>209550</xdr:colOff>
      <xdr:row>92</xdr:row>
      <xdr:rowOff>9525</xdr:rowOff>
    </xdr:to>
    <xdr:sp macro="" textlink="">
      <xdr:nvSpPr>
        <xdr:cNvPr id="37" name="円/楕円 36"/>
        <xdr:cNvSpPr/>
      </xdr:nvSpPr>
      <xdr:spPr>
        <a:xfrm>
          <a:off x="4657725" y="163639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93</xdr:row>
      <xdr:rowOff>9525</xdr:rowOff>
    </xdr:from>
    <xdr:to>
      <xdr:col>6</xdr:col>
      <xdr:colOff>209550</xdr:colOff>
      <xdr:row>94</xdr:row>
      <xdr:rowOff>28575</xdr:rowOff>
    </xdr:to>
    <xdr:sp macro="" textlink="">
      <xdr:nvSpPr>
        <xdr:cNvPr id="38" name="円/楕円 37"/>
        <xdr:cNvSpPr/>
      </xdr:nvSpPr>
      <xdr:spPr>
        <a:xfrm>
          <a:off x="4657725" y="168021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95</xdr:row>
      <xdr:rowOff>0</xdr:rowOff>
    </xdr:from>
    <xdr:to>
      <xdr:col>6</xdr:col>
      <xdr:colOff>209550</xdr:colOff>
      <xdr:row>96</xdr:row>
      <xdr:rowOff>19050</xdr:rowOff>
    </xdr:to>
    <xdr:sp macro="" textlink="">
      <xdr:nvSpPr>
        <xdr:cNvPr id="39" name="円/楕円 38"/>
        <xdr:cNvSpPr/>
      </xdr:nvSpPr>
      <xdr:spPr>
        <a:xfrm>
          <a:off x="4657725" y="172116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111</xdr:row>
      <xdr:rowOff>1</xdr:rowOff>
    </xdr:from>
    <xdr:to>
      <xdr:col>6</xdr:col>
      <xdr:colOff>209551</xdr:colOff>
      <xdr:row>112</xdr:row>
      <xdr:rowOff>19051</xdr:rowOff>
    </xdr:to>
    <xdr:sp macro="" textlink="">
      <xdr:nvSpPr>
        <xdr:cNvPr id="48" name="円/楕円 47"/>
        <xdr:cNvSpPr/>
      </xdr:nvSpPr>
      <xdr:spPr>
        <a:xfrm>
          <a:off x="4657726" y="1990725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111</xdr:row>
      <xdr:rowOff>0</xdr:rowOff>
    </xdr:from>
    <xdr:to>
      <xdr:col>7</xdr:col>
      <xdr:colOff>219075</xdr:colOff>
      <xdr:row>112</xdr:row>
      <xdr:rowOff>19050</xdr:rowOff>
    </xdr:to>
    <xdr:sp macro="" textlink="">
      <xdr:nvSpPr>
        <xdr:cNvPr id="49" name="円/楕円 48"/>
        <xdr:cNvSpPr/>
      </xdr:nvSpPr>
      <xdr:spPr>
        <a:xfrm>
          <a:off x="5829300" y="155352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113</xdr:row>
      <xdr:rowOff>0</xdr:rowOff>
    </xdr:from>
    <xdr:to>
      <xdr:col>7</xdr:col>
      <xdr:colOff>219075</xdr:colOff>
      <xdr:row>114</xdr:row>
      <xdr:rowOff>19050</xdr:rowOff>
    </xdr:to>
    <xdr:sp macro="" textlink="">
      <xdr:nvSpPr>
        <xdr:cNvPr id="50" name="円/楕円 49"/>
        <xdr:cNvSpPr/>
      </xdr:nvSpPr>
      <xdr:spPr>
        <a:xfrm>
          <a:off x="5829300" y="159543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115</xdr:row>
      <xdr:rowOff>0</xdr:rowOff>
    </xdr:from>
    <xdr:to>
      <xdr:col>7</xdr:col>
      <xdr:colOff>219075</xdr:colOff>
      <xdr:row>116</xdr:row>
      <xdr:rowOff>19050</xdr:rowOff>
    </xdr:to>
    <xdr:sp macro="" textlink="">
      <xdr:nvSpPr>
        <xdr:cNvPr id="51" name="円/楕円 50"/>
        <xdr:cNvSpPr/>
      </xdr:nvSpPr>
      <xdr:spPr>
        <a:xfrm>
          <a:off x="5829300" y="163734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117</xdr:row>
      <xdr:rowOff>0</xdr:rowOff>
    </xdr:from>
    <xdr:to>
      <xdr:col>7</xdr:col>
      <xdr:colOff>219075</xdr:colOff>
      <xdr:row>118</xdr:row>
      <xdr:rowOff>19050</xdr:rowOff>
    </xdr:to>
    <xdr:sp macro="" textlink="">
      <xdr:nvSpPr>
        <xdr:cNvPr id="52" name="円/楕円 51"/>
        <xdr:cNvSpPr/>
      </xdr:nvSpPr>
      <xdr:spPr>
        <a:xfrm>
          <a:off x="5829300" y="167925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119</xdr:row>
      <xdr:rowOff>9525</xdr:rowOff>
    </xdr:from>
    <xdr:to>
      <xdr:col>7</xdr:col>
      <xdr:colOff>219075</xdr:colOff>
      <xdr:row>120</xdr:row>
      <xdr:rowOff>28575</xdr:rowOff>
    </xdr:to>
    <xdr:sp macro="" textlink="">
      <xdr:nvSpPr>
        <xdr:cNvPr id="53" name="円/楕円 52"/>
        <xdr:cNvSpPr/>
      </xdr:nvSpPr>
      <xdr:spPr>
        <a:xfrm>
          <a:off x="5829300" y="172212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112</xdr:row>
      <xdr:rowOff>228600</xdr:rowOff>
    </xdr:from>
    <xdr:to>
      <xdr:col>6</xdr:col>
      <xdr:colOff>209550</xdr:colOff>
      <xdr:row>114</xdr:row>
      <xdr:rowOff>0</xdr:rowOff>
    </xdr:to>
    <xdr:sp macro="" textlink="">
      <xdr:nvSpPr>
        <xdr:cNvPr id="54" name="円/楕円 53"/>
        <xdr:cNvSpPr/>
      </xdr:nvSpPr>
      <xdr:spPr>
        <a:xfrm>
          <a:off x="4657725" y="203073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114</xdr:row>
      <xdr:rowOff>238125</xdr:rowOff>
    </xdr:from>
    <xdr:to>
      <xdr:col>6</xdr:col>
      <xdr:colOff>209550</xdr:colOff>
      <xdr:row>116</xdr:row>
      <xdr:rowOff>9525</xdr:rowOff>
    </xdr:to>
    <xdr:sp macro="" textlink="">
      <xdr:nvSpPr>
        <xdr:cNvPr id="55" name="円/楕円 54"/>
        <xdr:cNvSpPr/>
      </xdr:nvSpPr>
      <xdr:spPr>
        <a:xfrm>
          <a:off x="4657725" y="207359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117</xdr:row>
      <xdr:rowOff>9525</xdr:rowOff>
    </xdr:from>
    <xdr:to>
      <xdr:col>6</xdr:col>
      <xdr:colOff>209550</xdr:colOff>
      <xdr:row>118</xdr:row>
      <xdr:rowOff>28575</xdr:rowOff>
    </xdr:to>
    <xdr:sp macro="" textlink="">
      <xdr:nvSpPr>
        <xdr:cNvPr id="56" name="円/楕円 55"/>
        <xdr:cNvSpPr/>
      </xdr:nvSpPr>
      <xdr:spPr>
        <a:xfrm>
          <a:off x="4657725" y="211740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119</xdr:row>
      <xdr:rowOff>0</xdr:rowOff>
    </xdr:from>
    <xdr:to>
      <xdr:col>6</xdr:col>
      <xdr:colOff>209550</xdr:colOff>
      <xdr:row>120</xdr:row>
      <xdr:rowOff>19050</xdr:rowOff>
    </xdr:to>
    <xdr:sp macro="" textlink="">
      <xdr:nvSpPr>
        <xdr:cNvPr id="57" name="円/楕円 56"/>
        <xdr:cNvSpPr/>
      </xdr:nvSpPr>
      <xdr:spPr>
        <a:xfrm>
          <a:off x="4657725" y="215836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135</xdr:row>
      <xdr:rowOff>1</xdr:rowOff>
    </xdr:from>
    <xdr:to>
      <xdr:col>6</xdr:col>
      <xdr:colOff>209551</xdr:colOff>
      <xdr:row>136</xdr:row>
      <xdr:rowOff>19051</xdr:rowOff>
    </xdr:to>
    <xdr:sp macro="" textlink="">
      <xdr:nvSpPr>
        <xdr:cNvPr id="76" name="円/楕円 75"/>
        <xdr:cNvSpPr/>
      </xdr:nvSpPr>
      <xdr:spPr>
        <a:xfrm>
          <a:off x="4657726" y="242792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135</xdr:row>
      <xdr:rowOff>0</xdr:rowOff>
    </xdr:from>
    <xdr:to>
      <xdr:col>7</xdr:col>
      <xdr:colOff>219075</xdr:colOff>
      <xdr:row>136</xdr:row>
      <xdr:rowOff>19050</xdr:rowOff>
    </xdr:to>
    <xdr:sp macro="" textlink="">
      <xdr:nvSpPr>
        <xdr:cNvPr id="77" name="円/楕円 76"/>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137</xdr:row>
      <xdr:rowOff>0</xdr:rowOff>
    </xdr:from>
    <xdr:to>
      <xdr:col>7</xdr:col>
      <xdr:colOff>219075</xdr:colOff>
      <xdr:row>138</xdr:row>
      <xdr:rowOff>19050</xdr:rowOff>
    </xdr:to>
    <xdr:sp macro="" textlink="">
      <xdr:nvSpPr>
        <xdr:cNvPr id="78" name="円/楕円 77"/>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139</xdr:row>
      <xdr:rowOff>0</xdr:rowOff>
    </xdr:from>
    <xdr:to>
      <xdr:col>7</xdr:col>
      <xdr:colOff>219075</xdr:colOff>
      <xdr:row>140</xdr:row>
      <xdr:rowOff>19050</xdr:rowOff>
    </xdr:to>
    <xdr:sp macro="" textlink="">
      <xdr:nvSpPr>
        <xdr:cNvPr id="79" name="円/楕円 78"/>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141</xdr:row>
      <xdr:rowOff>0</xdr:rowOff>
    </xdr:from>
    <xdr:to>
      <xdr:col>7</xdr:col>
      <xdr:colOff>219075</xdr:colOff>
      <xdr:row>142</xdr:row>
      <xdr:rowOff>19050</xdr:rowOff>
    </xdr:to>
    <xdr:sp macro="" textlink="">
      <xdr:nvSpPr>
        <xdr:cNvPr id="80" name="円/楕円 79"/>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143</xdr:row>
      <xdr:rowOff>9525</xdr:rowOff>
    </xdr:from>
    <xdr:to>
      <xdr:col>7</xdr:col>
      <xdr:colOff>219075</xdr:colOff>
      <xdr:row>144</xdr:row>
      <xdr:rowOff>28575</xdr:rowOff>
    </xdr:to>
    <xdr:sp macro="" textlink="">
      <xdr:nvSpPr>
        <xdr:cNvPr id="81" name="円/楕円 80"/>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136</xdr:row>
      <xdr:rowOff>228600</xdr:rowOff>
    </xdr:from>
    <xdr:to>
      <xdr:col>6</xdr:col>
      <xdr:colOff>209550</xdr:colOff>
      <xdr:row>138</xdr:row>
      <xdr:rowOff>0</xdr:rowOff>
    </xdr:to>
    <xdr:sp macro="" textlink="">
      <xdr:nvSpPr>
        <xdr:cNvPr id="82" name="円/楕円 81"/>
        <xdr:cNvSpPr/>
      </xdr:nvSpPr>
      <xdr:spPr>
        <a:xfrm>
          <a:off x="4657725" y="246792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138</xdr:row>
      <xdr:rowOff>238125</xdr:rowOff>
    </xdr:from>
    <xdr:to>
      <xdr:col>6</xdr:col>
      <xdr:colOff>209550</xdr:colOff>
      <xdr:row>140</xdr:row>
      <xdr:rowOff>9525</xdr:rowOff>
    </xdr:to>
    <xdr:sp macro="" textlink="">
      <xdr:nvSpPr>
        <xdr:cNvPr id="83" name="円/楕円 82"/>
        <xdr:cNvSpPr/>
      </xdr:nvSpPr>
      <xdr:spPr>
        <a:xfrm>
          <a:off x="4657725" y="251079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141</xdr:row>
      <xdr:rowOff>9525</xdr:rowOff>
    </xdr:from>
    <xdr:to>
      <xdr:col>6</xdr:col>
      <xdr:colOff>209550</xdr:colOff>
      <xdr:row>142</xdr:row>
      <xdr:rowOff>28575</xdr:rowOff>
    </xdr:to>
    <xdr:sp macro="" textlink="">
      <xdr:nvSpPr>
        <xdr:cNvPr id="84" name="円/楕円 83"/>
        <xdr:cNvSpPr/>
      </xdr:nvSpPr>
      <xdr:spPr>
        <a:xfrm>
          <a:off x="4657725" y="255460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143</xdr:row>
      <xdr:rowOff>0</xdr:rowOff>
    </xdr:from>
    <xdr:to>
      <xdr:col>6</xdr:col>
      <xdr:colOff>209550</xdr:colOff>
      <xdr:row>144</xdr:row>
      <xdr:rowOff>19050</xdr:rowOff>
    </xdr:to>
    <xdr:sp macro="" textlink="">
      <xdr:nvSpPr>
        <xdr:cNvPr id="85" name="円/楕円 84"/>
        <xdr:cNvSpPr/>
      </xdr:nvSpPr>
      <xdr:spPr>
        <a:xfrm>
          <a:off x="4657725" y="259556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159</xdr:row>
      <xdr:rowOff>1</xdr:rowOff>
    </xdr:from>
    <xdr:to>
      <xdr:col>6</xdr:col>
      <xdr:colOff>209551</xdr:colOff>
      <xdr:row>160</xdr:row>
      <xdr:rowOff>19051</xdr:rowOff>
    </xdr:to>
    <xdr:sp macro="" textlink="">
      <xdr:nvSpPr>
        <xdr:cNvPr id="104" name="円/楕円 103"/>
        <xdr:cNvSpPr/>
      </xdr:nvSpPr>
      <xdr:spPr>
        <a:xfrm>
          <a:off x="4657726" y="2865120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159</xdr:row>
      <xdr:rowOff>0</xdr:rowOff>
    </xdr:from>
    <xdr:to>
      <xdr:col>7</xdr:col>
      <xdr:colOff>219075</xdr:colOff>
      <xdr:row>160</xdr:row>
      <xdr:rowOff>19050</xdr:rowOff>
    </xdr:to>
    <xdr:sp macro="" textlink="">
      <xdr:nvSpPr>
        <xdr:cNvPr id="105" name="円/楕円 104"/>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161</xdr:row>
      <xdr:rowOff>0</xdr:rowOff>
    </xdr:from>
    <xdr:to>
      <xdr:col>7</xdr:col>
      <xdr:colOff>219075</xdr:colOff>
      <xdr:row>162</xdr:row>
      <xdr:rowOff>19050</xdr:rowOff>
    </xdr:to>
    <xdr:sp macro="" textlink="">
      <xdr:nvSpPr>
        <xdr:cNvPr id="106" name="円/楕円 105"/>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163</xdr:row>
      <xdr:rowOff>0</xdr:rowOff>
    </xdr:from>
    <xdr:to>
      <xdr:col>7</xdr:col>
      <xdr:colOff>219075</xdr:colOff>
      <xdr:row>164</xdr:row>
      <xdr:rowOff>19050</xdr:rowOff>
    </xdr:to>
    <xdr:sp macro="" textlink="">
      <xdr:nvSpPr>
        <xdr:cNvPr id="107" name="円/楕円 106"/>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165</xdr:row>
      <xdr:rowOff>0</xdr:rowOff>
    </xdr:from>
    <xdr:to>
      <xdr:col>7</xdr:col>
      <xdr:colOff>219075</xdr:colOff>
      <xdr:row>166</xdr:row>
      <xdr:rowOff>19050</xdr:rowOff>
    </xdr:to>
    <xdr:sp macro="" textlink="">
      <xdr:nvSpPr>
        <xdr:cNvPr id="108" name="円/楕円 107"/>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167</xdr:row>
      <xdr:rowOff>9525</xdr:rowOff>
    </xdr:from>
    <xdr:to>
      <xdr:col>7</xdr:col>
      <xdr:colOff>219075</xdr:colOff>
      <xdr:row>168</xdr:row>
      <xdr:rowOff>28575</xdr:rowOff>
    </xdr:to>
    <xdr:sp macro="" textlink="">
      <xdr:nvSpPr>
        <xdr:cNvPr id="109" name="円/楕円 108"/>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160</xdr:row>
      <xdr:rowOff>228600</xdr:rowOff>
    </xdr:from>
    <xdr:to>
      <xdr:col>6</xdr:col>
      <xdr:colOff>209550</xdr:colOff>
      <xdr:row>162</xdr:row>
      <xdr:rowOff>0</xdr:rowOff>
    </xdr:to>
    <xdr:sp macro="" textlink="">
      <xdr:nvSpPr>
        <xdr:cNvPr id="110" name="円/楕円 109"/>
        <xdr:cNvSpPr/>
      </xdr:nvSpPr>
      <xdr:spPr>
        <a:xfrm>
          <a:off x="4657725" y="290512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162</xdr:row>
      <xdr:rowOff>238125</xdr:rowOff>
    </xdr:from>
    <xdr:to>
      <xdr:col>6</xdr:col>
      <xdr:colOff>209550</xdr:colOff>
      <xdr:row>164</xdr:row>
      <xdr:rowOff>9525</xdr:rowOff>
    </xdr:to>
    <xdr:sp macro="" textlink="">
      <xdr:nvSpPr>
        <xdr:cNvPr id="111" name="円/楕円 110"/>
        <xdr:cNvSpPr/>
      </xdr:nvSpPr>
      <xdr:spPr>
        <a:xfrm>
          <a:off x="4657725" y="294798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165</xdr:row>
      <xdr:rowOff>9525</xdr:rowOff>
    </xdr:from>
    <xdr:to>
      <xdr:col>6</xdr:col>
      <xdr:colOff>209550</xdr:colOff>
      <xdr:row>166</xdr:row>
      <xdr:rowOff>28575</xdr:rowOff>
    </xdr:to>
    <xdr:sp macro="" textlink="">
      <xdr:nvSpPr>
        <xdr:cNvPr id="112" name="円/楕円 111"/>
        <xdr:cNvSpPr/>
      </xdr:nvSpPr>
      <xdr:spPr>
        <a:xfrm>
          <a:off x="4657725" y="299180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167</xdr:row>
      <xdr:rowOff>0</xdr:rowOff>
    </xdr:from>
    <xdr:to>
      <xdr:col>6</xdr:col>
      <xdr:colOff>209550</xdr:colOff>
      <xdr:row>168</xdr:row>
      <xdr:rowOff>19050</xdr:rowOff>
    </xdr:to>
    <xdr:sp macro="" textlink="">
      <xdr:nvSpPr>
        <xdr:cNvPr id="113" name="円/楕円 112"/>
        <xdr:cNvSpPr/>
      </xdr:nvSpPr>
      <xdr:spPr>
        <a:xfrm>
          <a:off x="4657725" y="303276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1238250</xdr:colOff>
      <xdr:row>165</xdr:row>
      <xdr:rowOff>9525</xdr:rowOff>
    </xdr:from>
    <xdr:to>
      <xdr:col>6</xdr:col>
      <xdr:colOff>180975</xdr:colOff>
      <xdr:row>166</xdr:row>
      <xdr:rowOff>28575</xdr:rowOff>
    </xdr:to>
    <xdr:sp macro="" textlink="">
      <xdr:nvSpPr>
        <xdr:cNvPr id="116" name="円/楕円 115"/>
        <xdr:cNvSpPr/>
      </xdr:nvSpPr>
      <xdr:spPr>
        <a:xfrm>
          <a:off x="4629150" y="21174075"/>
          <a:ext cx="22860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800">
            <a:latin typeface="+mn-ea"/>
            <a:ea typeface="+mn-ea"/>
          </a:endParaRPr>
        </a:p>
      </xdr:txBody>
    </xdr:sp>
    <xdr:clientData/>
  </xdr:twoCellAnchor>
  <xdr:twoCellAnchor>
    <xdr:from>
      <xdr:col>5</xdr:col>
      <xdr:colOff>1266826</xdr:colOff>
      <xdr:row>183</xdr:row>
      <xdr:rowOff>1</xdr:rowOff>
    </xdr:from>
    <xdr:to>
      <xdr:col>6</xdr:col>
      <xdr:colOff>209551</xdr:colOff>
      <xdr:row>184</xdr:row>
      <xdr:rowOff>19051</xdr:rowOff>
    </xdr:to>
    <xdr:sp macro="" textlink="">
      <xdr:nvSpPr>
        <xdr:cNvPr id="118" name="円/楕円 117"/>
        <xdr:cNvSpPr/>
      </xdr:nvSpPr>
      <xdr:spPr>
        <a:xfrm>
          <a:off x="4657726" y="3302317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183</xdr:row>
      <xdr:rowOff>0</xdr:rowOff>
    </xdr:from>
    <xdr:to>
      <xdr:col>7</xdr:col>
      <xdr:colOff>219075</xdr:colOff>
      <xdr:row>184</xdr:row>
      <xdr:rowOff>19050</xdr:rowOff>
    </xdr:to>
    <xdr:sp macro="" textlink="">
      <xdr:nvSpPr>
        <xdr:cNvPr id="119" name="円/楕円 118"/>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185</xdr:row>
      <xdr:rowOff>0</xdr:rowOff>
    </xdr:from>
    <xdr:to>
      <xdr:col>7</xdr:col>
      <xdr:colOff>219075</xdr:colOff>
      <xdr:row>186</xdr:row>
      <xdr:rowOff>19050</xdr:rowOff>
    </xdr:to>
    <xdr:sp macro="" textlink="">
      <xdr:nvSpPr>
        <xdr:cNvPr id="120" name="円/楕円 119"/>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187</xdr:row>
      <xdr:rowOff>0</xdr:rowOff>
    </xdr:from>
    <xdr:to>
      <xdr:col>7</xdr:col>
      <xdr:colOff>219075</xdr:colOff>
      <xdr:row>188</xdr:row>
      <xdr:rowOff>19050</xdr:rowOff>
    </xdr:to>
    <xdr:sp macro="" textlink="">
      <xdr:nvSpPr>
        <xdr:cNvPr id="121" name="円/楕円 120"/>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189</xdr:row>
      <xdr:rowOff>0</xdr:rowOff>
    </xdr:from>
    <xdr:to>
      <xdr:col>7</xdr:col>
      <xdr:colOff>219075</xdr:colOff>
      <xdr:row>190</xdr:row>
      <xdr:rowOff>19050</xdr:rowOff>
    </xdr:to>
    <xdr:sp macro="" textlink="">
      <xdr:nvSpPr>
        <xdr:cNvPr id="122" name="円/楕円 121"/>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191</xdr:row>
      <xdr:rowOff>9525</xdr:rowOff>
    </xdr:from>
    <xdr:to>
      <xdr:col>7</xdr:col>
      <xdr:colOff>219075</xdr:colOff>
      <xdr:row>192</xdr:row>
      <xdr:rowOff>28575</xdr:rowOff>
    </xdr:to>
    <xdr:sp macro="" textlink="">
      <xdr:nvSpPr>
        <xdr:cNvPr id="123" name="円/楕円 122"/>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184</xdr:row>
      <xdr:rowOff>228600</xdr:rowOff>
    </xdr:from>
    <xdr:to>
      <xdr:col>6</xdr:col>
      <xdr:colOff>209550</xdr:colOff>
      <xdr:row>186</xdr:row>
      <xdr:rowOff>0</xdr:rowOff>
    </xdr:to>
    <xdr:sp macro="" textlink="">
      <xdr:nvSpPr>
        <xdr:cNvPr id="124" name="円/楕円 123"/>
        <xdr:cNvSpPr/>
      </xdr:nvSpPr>
      <xdr:spPr>
        <a:xfrm>
          <a:off x="4657725" y="334232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186</xdr:row>
      <xdr:rowOff>238125</xdr:rowOff>
    </xdr:from>
    <xdr:to>
      <xdr:col>6</xdr:col>
      <xdr:colOff>209550</xdr:colOff>
      <xdr:row>188</xdr:row>
      <xdr:rowOff>9525</xdr:rowOff>
    </xdr:to>
    <xdr:sp macro="" textlink="">
      <xdr:nvSpPr>
        <xdr:cNvPr id="125" name="円/楕円 124"/>
        <xdr:cNvSpPr/>
      </xdr:nvSpPr>
      <xdr:spPr>
        <a:xfrm>
          <a:off x="4657725" y="338518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189</xdr:row>
      <xdr:rowOff>9525</xdr:rowOff>
    </xdr:from>
    <xdr:to>
      <xdr:col>6</xdr:col>
      <xdr:colOff>209550</xdr:colOff>
      <xdr:row>190</xdr:row>
      <xdr:rowOff>28575</xdr:rowOff>
    </xdr:to>
    <xdr:sp macro="" textlink="">
      <xdr:nvSpPr>
        <xdr:cNvPr id="126" name="円/楕円 125"/>
        <xdr:cNvSpPr/>
      </xdr:nvSpPr>
      <xdr:spPr>
        <a:xfrm>
          <a:off x="4657725" y="342900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191</xdr:row>
      <xdr:rowOff>0</xdr:rowOff>
    </xdr:from>
    <xdr:to>
      <xdr:col>6</xdr:col>
      <xdr:colOff>209550</xdr:colOff>
      <xdr:row>192</xdr:row>
      <xdr:rowOff>19050</xdr:rowOff>
    </xdr:to>
    <xdr:sp macro="" textlink="">
      <xdr:nvSpPr>
        <xdr:cNvPr id="127" name="円/楕円 126"/>
        <xdr:cNvSpPr/>
      </xdr:nvSpPr>
      <xdr:spPr>
        <a:xfrm>
          <a:off x="4657725" y="346995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207</xdr:row>
      <xdr:rowOff>1</xdr:rowOff>
    </xdr:from>
    <xdr:to>
      <xdr:col>6</xdr:col>
      <xdr:colOff>209551</xdr:colOff>
      <xdr:row>208</xdr:row>
      <xdr:rowOff>19051</xdr:rowOff>
    </xdr:to>
    <xdr:sp macro="" textlink="">
      <xdr:nvSpPr>
        <xdr:cNvPr id="132" name="円/楕円 131"/>
        <xdr:cNvSpPr/>
      </xdr:nvSpPr>
      <xdr:spPr>
        <a:xfrm>
          <a:off x="4657726" y="3739515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207</xdr:row>
      <xdr:rowOff>0</xdr:rowOff>
    </xdr:from>
    <xdr:to>
      <xdr:col>7</xdr:col>
      <xdr:colOff>219075</xdr:colOff>
      <xdr:row>208</xdr:row>
      <xdr:rowOff>19050</xdr:rowOff>
    </xdr:to>
    <xdr:sp macro="" textlink="">
      <xdr:nvSpPr>
        <xdr:cNvPr id="133" name="円/楕円 132"/>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209</xdr:row>
      <xdr:rowOff>0</xdr:rowOff>
    </xdr:from>
    <xdr:to>
      <xdr:col>7</xdr:col>
      <xdr:colOff>219075</xdr:colOff>
      <xdr:row>210</xdr:row>
      <xdr:rowOff>19050</xdr:rowOff>
    </xdr:to>
    <xdr:sp macro="" textlink="">
      <xdr:nvSpPr>
        <xdr:cNvPr id="134" name="円/楕円 133"/>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211</xdr:row>
      <xdr:rowOff>0</xdr:rowOff>
    </xdr:from>
    <xdr:to>
      <xdr:col>7</xdr:col>
      <xdr:colOff>219075</xdr:colOff>
      <xdr:row>212</xdr:row>
      <xdr:rowOff>19050</xdr:rowOff>
    </xdr:to>
    <xdr:sp macro="" textlink="">
      <xdr:nvSpPr>
        <xdr:cNvPr id="135" name="円/楕円 134"/>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213</xdr:row>
      <xdr:rowOff>0</xdr:rowOff>
    </xdr:from>
    <xdr:to>
      <xdr:col>7</xdr:col>
      <xdr:colOff>219075</xdr:colOff>
      <xdr:row>214</xdr:row>
      <xdr:rowOff>19050</xdr:rowOff>
    </xdr:to>
    <xdr:sp macro="" textlink="">
      <xdr:nvSpPr>
        <xdr:cNvPr id="136" name="円/楕円 135"/>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215</xdr:row>
      <xdr:rowOff>9525</xdr:rowOff>
    </xdr:from>
    <xdr:to>
      <xdr:col>7</xdr:col>
      <xdr:colOff>219075</xdr:colOff>
      <xdr:row>216</xdr:row>
      <xdr:rowOff>28575</xdr:rowOff>
    </xdr:to>
    <xdr:sp macro="" textlink="">
      <xdr:nvSpPr>
        <xdr:cNvPr id="137" name="円/楕円 136"/>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208</xdr:row>
      <xdr:rowOff>228600</xdr:rowOff>
    </xdr:from>
    <xdr:to>
      <xdr:col>6</xdr:col>
      <xdr:colOff>209550</xdr:colOff>
      <xdr:row>210</xdr:row>
      <xdr:rowOff>0</xdr:rowOff>
    </xdr:to>
    <xdr:sp macro="" textlink="">
      <xdr:nvSpPr>
        <xdr:cNvPr id="138" name="円/楕円 137"/>
        <xdr:cNvSpPr/>
      </xdr:nvSpPr>
      <xdr:spPr>
        <a:xfrm>
          <a:off x="4657725" y="377952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210</xdr:row>
      <xdr:rowOff>238125</xdr:rowOff>
    </xdr:from>
    <xdr:to>
      <xdr:col>6</xdr:col>
      <xdr:colOff>209550</xdr:colOff>
      <xdr:row>212</xdr:row>
      <xdr:rowOff>9525</xdr:rowOff>
    </xdr:to>
    <xdr:sp macro="" textlink="">
      <xdr:nvSpPr>
        <xdr:cNvPr id="139" name="円/楕円 138"/>
        <xdr:cNvSpPr/>
      </xdr:nvSpPr>
      <xdr:spPr>
        <a:xfrm>
          <a:off x="4657725" y="382238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212</xdr:row>
      <xdr:rowOff>9525</xdr:rowOff>
    </xdr:from>
    <xdr:to>
      <xdr:col>6</xdr:col>
      <xdr:colOff>209550</xdr:colOff>
      <xdr:row>213</xdr:row>
      <xdr:rowOff>28575</xdr:rowOff>
    </xdr:to>
    <xdr:sp macro="" textlink="">
      <xdr:nvSpPr>
        <xdr:cNvPr id="140" name="円/楕円 139"/>
        <xdr:cNvSpPr/>
      </xdr:nvSpPr>
      <xdr:spPr>
        <a:xfrm>
          <a:off x="4657725" y="386619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215</xdr:row>
      <xdr:rowOff>0</xdr:rowOff>
    </xdr:from>
    <xdr:to>
      <xdr:col>6</xdr:col>
      <xdr:colOff>209550</xdr:colOff>
      <xdr:row>216</xdr:row>
      <xdr:rowOff>19050</xdr:rowOff>
    </xdr:to>
    <xdr:sp macro="" textlink="">
      <xdr:nvSpPr>
        <xdr:cNvPr id="141" name="円/楕円 140"/>
        <xdr:cNvSpPr/>
      </xdr:nvSpPr>
      <xdr:spPr>
        <a:xfrm>
          <a:off x="4657725" y="390715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7</xdr:col>
      <xdr:colOff>371475</xdr:colOff>
      <xdr:row>225</xdr:row>
      <xdr:rowOff>28574</xdr:rowOff>
    </xdr:from>
    <xdr:to>
      <xdr:col>9</xdr:col>
      <xdr:colOff>38100</xdr:colOff>
      <xdr:row>226</xdr:row>
      <xdr:rowOff>152400</xdr:rowOff>
    </xdr:to>
    <xdr:sp macro="" textlink="">
      <xdr:nvSpPr>
        <xdr:cNvPr id="87" name="テキスト ボックス 86">
          <a:hlinkClick xmlns:r="http://schemas.openxmlformats.org/officeDocument/2006/relationships" r:id="rId2"/>
        </xdr:cNvPr>
        <xdr:cNvSpPr txBox="1"/>
      </xdr:nvSpPr>
      <xdr:spPr>
        <a:xfrm>
          <a:off x="6315075" y="40766999"/>
          <a:ext cx="157162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7</xdr:col>
      <xdr:colOff>371475</xdr:colOff>
      <xdr:row>224</xdr:row>
      <xdr:rowOff>9525</xdr:rowOff>
    </xdr:from>
    <xdr:to>
      <xdr:col>9</xdr:col>
      <xdr:colOff>38100</xdr:colOff>
      <xdr:row>225</xdr:row>
      <xdr:rowOff>66675</xdr:rowOff>
    </xdr:to>
    <xdr:sp macro="" textlink="">
      <xdr:nvSpPr>
        <xdr:cNvPr id="88" name="テキスト ボックス 87">
          <a:hlinkClick xmlns:r="http://schemas.openxmlformats.org/officeDocument/2006/relationships" r:id="rId3"/>
        </xdr:cNvPr>
        <xdr:cNvSpPr txBox="1"/>
      </xdr:nvSpPr>
      <xdr:spPr>
        <a:xfrm>
          <a:off x="6315075" y="40557450"/>
          <a:ext cx="157162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http://yu-kikaikei.com</a:t>
          </a:r>
          <a:endParaRPr kumimoji="1" lang="ja-JP" altLang="en-US" sz="1100">
            <a:solidFill>
              <a:srgbClr val="2950F7"/>
            </a:solidFill>
          </a:endParaRPr>
        </a:p>
      </xdr:txBody>
    </xdr:sp>
    <xdr:clientData/>
  </xdr:twoCellAnchor>
  <xdr:twoCellAnchor>
    <xdr:from>
      <xdr:col>9</xdr:col>
      <xdr:colOff>666750</xdr:colOff>
      <xdr:row>16</xdr:row>
      <xdr:rowOff>57150</xdr:rowOff>
    </xdr:from>
    <xdr:to>
      <xdr:col>10</xdr:col>
      <xdr:colOff>657225</xdr:colOff>
      <xdr:row>17</xdr:row>
      <xdr:rowOff>0</xdr:rowOff>
    </xdr:to>
    <xdr:sp macro="" textlink="">
      <xdr:nvSpPr>
        <xdr:cNvPr id="89" name="テキスト ボックス 88">
          <a:hlinkClick xmlns:r="http://schemas.openxmlformats.org/officeDocument/2006/relationships" r:id="rId4"/>
        </xdr:cNvPr>
        <xdr:cNvSpPr txBox="1"/>
      </xdr:nvSpPr>
      <xdr:spPr>
        <a:xfrm>
          <a:off x="8515350" y="3448050"/>
          <a:ext cx="6762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ａｍａｚｏｎ</a:t>
          </a:r>
        </a:p>
      </xdr:txBody>
    </xdr:sp>
    <xdr:clientData/>
  </xdr:twoCellAnchor>
  <xdr:twoCellAnchor>
    <xdr:from>
      <xdr:col>9</xdr:col>
      <xdr:colOff>666750</xdr:colOff>
      <xdr:row>18</xdr:row>
      <xdr:rowOff>76200</xdr:rowOff>
    </xdr:from>
    <xdr:to>
      <xdr:col>11</xdr:col>
      <xdr:colOff>228600</xdr:colOff>
      <xdr:row>19</xdr:row>
      <xdr:rowOff>133350</xdr:rowOff>
    </xdr:to>
    <xdr:sp macro="" textlink="">
      <xdr:nvSpPr>
        <xdr:cNvPr id="91" name="テキスト ボックス 90">
          <a:hlinkClick xmlns:r="http://schemas.openxmlformats.org/officeDocument/2006/relationships" r:id="rId5"/>
        </xdr:cNvPr>
        <xdr:cNvSpPr txBox="1"/>
      </xdr:nvSpPr>
      <xdr:spPr>
        <a:xfrm>
          <a:off x="8515350" y="3943350"/>
          <a:ext cx="9334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ﾔﾌｰｼｮｯﾋﾟﾝｸﾞ</a:t>
          </a:r>
        </a:p>
      </xdr:txBody>
    </xdr:sp>
    <xdr:clientData/>
  </xdr:twoCellAnchor>
  <xdr:twoCellAnchor>
    <xdr:from>
      <xdr:col>9</xdr:col>
      <xdr:colOff>676275</xdr:colOff>
      <xdr:row>17</xdr:row>
      <xdr:rowOff>0</xdr:rowOff>
    </xdr:from>
    <xdr:to>
      <xdr:col>10</xdr:col>
      <xdr:colOff>476250</xdr:colOff>
      <xdr:row>18</xdr:row>
      <xdr:rowOff>76200</xdr:rowOff>
    </xdr:to>
    <xdr:sp macro="" textlink="">
      <xdr:nvSpPr>
        <xdr:cNvPr id="92" name="テキスト ボックス 91">
          <a:hlinkClick xmlns:r="http://schemas.openxmlformats.org/officeDocument/2006/relationships" r:id="rId6"/>
        </xdr:cNvPr>
        <xdr:cNvSpPr txBox="1"/>
      </xdr:nvSpPr>
      <xdr:spPr>
        <a:xfrm>
          <a:off x="8524875" y="3695700"/>
          <a:ext cx="4857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楽天</a:t>
          </a:r>
        </a:p>
      </xdr:txBody>
    </xdr:sp>
    <xdr:clientData/>
  </xdr:twoCellAnchor>
  <xdr:twoCellAnchor>
    <xdr:from>
      <xdr:col>9</xdr:col>
      <xdr:colOff>657225</xdr:colOff>
      <xdr:row>19</xdr:row>
      <xdr:rowOff>142875</xdr:rowOff>
    </xdr:from>
    <xdr:to>
      <xdr:col>11</xdr:col>
      <xdr:colOff>47625</xdr:colOff>
      <xdr:row>21</xdr:row>
      <xdr:rowOff>57150</xdr:rowOff>
    </xdr:to>
    <xdr:sp macro="" textlink="">
      <xdr:nvSpPr>
        <xdr:cNvPr id="90" name="テキスト ボックス 89">
          <a:hlinkClick xmlns:r="http://schemas.openxmlformats.org/officeDocument/2006/relationships" r:id="rId7"/>
        </xdr:cNvPr>
        <xdr:cNvSpPr txBox="1"/>
      </xdr:nvSpPr>
      <xdr:spPr>
        <a:xfrm>
          <a:off x="8505825" y="4200525"/>
          <a:ext cx="76200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ハピタス</a:t>
          </a:r>
        </a:p>
      </xdr:txBody>
    </xdr:sp>
    <xdr:clientData/>
  </xdr:twoCellAnchor>
  <xdr:twoCellAnchor>
    <xdr:from>
      <xdr:col>9</xdr:col>
      <xdr:colOff>647700</xdr:colOff>
      <xdr:row>21</xdr:row>
      <xdr:rowOff>47625</xdr:rowOff>
    </xdr:from>
    <xdr:to>
      <xdr:col>11</xdr:col>
      <xdr:colOff>380999</xdr:colOff>
      <xdr:row>22</xdr:row>
      <xdr:rowOff>133350</xdr:rowOff>
    </xdr:to>
    <xdr:sp macro="" textlink="">
      <xdr:nvSpPr>
        <xdr:cNvPr id="93" name="テキスト ボックス 92">
          <a:hlinkClick xmlns:r="http://schemas.openxmlformats.org/officeDocument/2006/relationships" r:id="rId8"/>
        </xdr:cNvPr>
        <xdr:cNvSpPr txBox="1"/>
      </xdr:nvSpPr>
      <xdr:spPr>
        <a:xfrm>
          <a:off x="8496300" y="4467225"/>
          <a:ext cx="1104899"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000" b="1">
              <a:solidFill>
                <a:srgbClr val="0000DE"/>
              </a:solidFill>
            </a:rPr>
            <a:t>ポイントタウン</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866775</xdr:colOff>
      <xdr:row>15</xdr:row>
      <xdr:rowOff>171450</xdr:rowOff>
    </xdr:from>
    <xdr:to>
      <xdr:col>26</xdr:col>
      <xdr:colOff>1000125</xdr:colOff>
      <xdr:row>16</xdr:row>
      <xdr:rowOff>95250</xdr:rowOff>
    </xdr:to>
    <xdr:sp macro="" textlink="">
      <xdr:nvSpPr>
        <xdr:cNvPr id="6" name="円/楕円 5"/>
        <xdr:cNvSpPr/>
      </xdr:nvSpPr>
      <xdr:spPr>
        <a:xfrm>
          <a:off x="5248275"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29</xdr:row>
      <xdr:rowOff>19050</xdr:rowOff>
    </xdr:from>
    <xdr:to>
      <xdr:col>55</xdr:col>
      <xdr:colOff>171450</xdr:colOff>
      <xdr:row>29</xdr:row>
      <xdr:rowOff>19052</xdr:rowOff>
    </xdr:to>
    <xdr:cxnSp macro="">
      <xdr:nvCxnSpPr>
        <xdr:cNvPr id="24" name="直線コネクタ 23"/>
        <xdr:cNvCxnSpPr/>
      </xdr:nvCxnSpPr>
      <xdr:spPr>
        <a:xfrm>
          <a:off x="161925" y="3762375"/>
          <a:ext cx="112395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342108</xdr:colOff>
      <xdr:row>0</xdr:row>
      <xdr:rowOff>9525</xdr:rowOff>
    </xdr:from>
    <xdr:to>
      <xdr:col>27</xdr:col>
      <xdr:colOff>342900</xdr:colOff>
      <xdr:row>59</xdr:row>
      <xdr:rowOff>57947</xdr:rowOff>
    </xdr:to>
    <xdr:cxnSp macro="">
      <xdr:nvCxnSpPr>
        <xdr:cNvPr id="25" name="直線コネクタ 24"/>
        <xdr:cNvCxnSpPr/>
      </xdr:nvCxnSpPr>
      <xdr:spPr>
        <a:xfrm rot="5400000" flipH="1" flipV="1">
          <a:off x="1794668" y="3910015"/>
          <a:ext cx="780177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76200</xdr:colOff>
      <xdr:row>61</xdr:row>
      <xdr:rowOff>9524</xdr:rowOff>
    </xdr:from>
    <xdr:to>
      <xdr:col>54</xdr:col>
      <xdr:colOff>0</xdr:colOff>
      <xdr:row>62</xdr:row>
      <xdr:rowOff>85725</xdr:rowOff>
    </xdr:to>
    <xdr:sp macro="" textlink="">
      <xdr:nvSpPr>
        <xdr:cNvPr id="58" name="テキスト ボックス 57">
          <a:hlinkClick xmlns:r="http://schemas.openxmlformats.org/officeDocument/2006/relationships" r:id="rId1"/>
        </xdr:cNvPr>
        <xdr:cNvSpPr txBox="1"/>
      </xdr:nvSpPr>
      <xdr:spPr>
        <a:xfrm>
          <a:off x="9544050" y="8143874"/>
          <a:ext cx="162877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14</xdr:col>
      <xdr:colOff>85723</xdr:colOff>
      <xdr:row>8</xdr:row>
      <xdr:rowOff>161923</xdr:rowOff>
    </xdr:from>
    <xdr:to>
      <xdr:col>27</xdr:col>
      <xdr:colOff>400050</xdr:colOff>
      <xdr:row>9</xdr:row>
      <xdr:rowOff>133349</xdr:rowOff>
    </xdr:to>
    <xdr:sp macro="" textlink="">
      <xdr:nvSpPr>
        <xdr:cNvPr id="61" name="円/楕円 60"/>
        <xdr:cNvSpPr/>
      </xdr:nvSpPr>
      <xdr:spPr>
        <a:xfrm>
          <a:off x="3629023"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8</xdr:row>
      <xdr:rowOff>161923</xdr:rowOff>
    </xdr:from>
    <xdr:to>
      <xdr:col>20</xdr:col>
      <xdr:colOff>104775</xdr:colOff>
      <xdr:row>9</xdr:row>
      <xdr:rowOff>133349</xdr:rowOff>
    </xdr:to>
    <xdr:sp macro="" textlink="">
      <xdr:nvSpPr>
        <xdr:cNvPr id="62" name="円/楕円 61"/>
        <xdr:cNvSpPr/>
      </xdr:nvSpPr>
      <xdr:spPr>
        <a:xfrm>
          <a:off x="2333623"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26</xdr:col>
      <xdr:colOff>866775</xdr:colOff>
      <xdr:row>44</xdr:row>
      <xdr:rowOff>171450</xdr:rowOff>
    </xdr:from>
    <xdr:to>
      <xdr:col>26</xdr:col>
      <xdr:colOff>1000125</xdr:colOff>
      <xdr:row>45</xdr:row>
      <xdr:rowOff>95250</xdr:rowOff>
    </xdr:to>
    <xdr:sp macro="" textlink="">
      <xdr:nvSpPr>
        <xdr:cNvPr id="59" name="円/楕円 58"/>
        <xdr:cNvSpPr/>
      </xdr:nvSpPr>
      <xdr:spPr>
        <a:xfrm>
          <a:off x="5353050"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14</xdr:col>
      <xdr:colOff>85723</xdr:colOff>
      <xdr:row>37</xdr:row>
      <xdr:rowOff>161923</xdr:rowOff>
    </xdr:from>
    <xdr:to>
      <xdr:col>27</xdr:col>
      <xdr:colOff>400050</xdr:colOff>
      <xdr:row>38</xdr:row>
      <xdr:rowOff>133349</xdr:rowOff>
    </xdr:to>
    <xdr:sp macro="" textlink="">
      <xdr:nvSpPr>
        <xdr:cNvPr id="69" name="円/楕円 68"/>
        <xdr:cNvSpPr/>
      </xdr:nvSpPr>
      <xdr:spPr>
        <a:xfrm>
          <a:off x="3733798"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37</xdr:row>
      <xdr:rowOff>161923</xdr:rowOff>
    </xdr:from>
    <xdr:to>
      <xdr:col>20</xdr:col>
      <xdr:colOff>104775</xdr:colOff>
      <xdr:row>38</xdr:row>
      <xdr:rowOff>133349</xdr:rowOff>
    </xdr:to>
    <xdr:sp macro="" textlink="">
      <xdr:nvSpPr>
        <xdr:cNvPr id="70" name="円/楕円 69"/>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85723</xdr:colOff>
      <xdr:row>8</xdr:row>
      <xdr:rowOff>161923</xdr:rowOff>
    </xdr:from>
    <xdr:to>
      <xdr:col>55</xdr:col>
      <xdr:colOff>352426</xdr:colOff>
      <xdr:row>9</xdr:row>
      <xdr:rowOff>142875</xdr:rowOff>
    </xdr:to>
    <xdr:sp macro="" textlink="">
      <xdr:nvSpPr>
        <xdr:cNvPr id="79" name="円/楕円 78"/>
        <xdr:cNvSpPr/>
      </xdr:nvSpPr>
      <xdr:spPr>
        <a:xfrm>
          <a:off x="9553573" y="1047748"/>
          <a:ext cx="2085978"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8</xdr:row>
      <xdr:rowOff>161923</xdr:rowOff>
    </xdr:from>
    <xdr:to>
      <xdr:col>47</xdr:col>
      <xdr:colOff>104775</xdr:colOff>
      <xdr:row>9</xdr:row>
      <xdr:rowOff>133349</xdr:rowOff>
    </xdr:to>
    <xdr:sp macro="" textlink="">
      <xdr:nvSpPr>
        <xdr:cNvPr id="80" name="円/楕円 79"/>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85722</xdr:colOff>
      <xdr:row>37</xdr:row>
      <xdr:rowOff>161923</xdr:rowOff>
    </xdr:from>
    <xdr:to>
      <xdr:col>55</xdr:col>
      <xdr:colOff>523874</xdr:colOff>
      <xdr:row>38</xdr:row>
      <xdr:rowOff>142875</xdr:rowOff>
    </xdr:to>
    <xdr:sp macro="" textlink="">
      <xdr:nvSpPr>
        <xdr:cNvPr id="81" name="円/楕円 80"/>
        <xdr:cNvSpPr/>
      </xdr:nvSpPr>
      <xdr:spPr>
        <a:xfrm>
          <a:off x="9553572" y="4924423"/>
          <a:ext cx="2257427"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37</xdr:row>
      <xdr:rowOff>161923</xdr:rowOff>
    </xdr:from>
    <xdr:to>
      <xdr:col>47</xdr:col>
      <xdr:colOff>104775</xdr:colOff>
      <xdr:row>38</xdr:row>
      <xdr:rowOff>133349</xdr:rowOff>
    </xdr:to>
    <xdr:sp macro="" textlink="">
      <xdr:nvSpPr>
        <xdr:cNvPr id="82" name="円/楕円 81"/>
        <xdr:cNvSpPr/>
      </xdr:nvSpPr>
      <xdr:spPr>
        <a:xfrm>
          <a:off x="2276473" y="49244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866775</xdr:colOff>
      <xdr:row>15</xdr:row>
      <xdr:rowOff>171450</xdr:rowOff>
    </xdr:from>
    <xdr:to>
      <xdr:col>26</xdr:col>
      <xdr:colOff>1000125</xdr:colOff>
      <xdr:row>16</xdr:row>
      <xdr:rowOff>95250</xdr:rowOff>
    </xdr:to>
    <xdr:sp macro="" textlink="">
      <xdr:nvSpPr>
        <xdr:cNvPr id="2" name="円/楕円 1"/>
        <xdr:cNvSpPr/>
      </xdr:nvSpPr>
      <xdr:spPr>
        <a:xfrm>
          <a:off x="5353050"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29</xdr:row>
      <xdr:rowOff>19050</xdr:rowOff>
    </xdr:from>
    <xdr:to>
      <xdr:col>55</xdr:col>
      <xdr:colOff>171450</xdr:colOff>
      <xdr:row>29</xdr:row>
      <xdr:rowOff>19052</xdr:rowOff>
    </xdr:to>
    <xdr:cxnSp macro="">
      <xdr:nvCxnSpPr>
        <xdr:cNvPr id="3" name="直線コネクタ 2"/>
        <xdr:cNvCxnSpPr/>
      </xdr:nvCxnSpPr>
      <xdr:spPr>
        <a:xfrm>
          <a:off x="161925" y="3762375"/>
          <a:ext cx="112395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342108</xdr:colOff>
      <xdr:row>0</xdr:row>
      <xdr:rowOff>9525</xdr:rowOff>
    </xdr:from>
    <xdr:to>
      <xdr:col>27</xdr:col>
      <xdr:colOff>342900</xdr:colOff>
      <xdr:row>59</xdr:row>
      <xdr:rowOff>57947</xdr:rowOff>
    </xdr:to>
    <xdr:cxnSp macro="">
      <xdr:nvCxnSpPr>
        <xdr:cNvPr id="4" name="直線コネクタ 3"/>
        <xdr:cNvCxnSpPr/>
      </xdr:nvCxnSpPr>
      <xdr:spPr>
        <a:xfrm rot="5400000" flipH="1" flipV="1">
          <a:off x="1794668" y="3910015"/>
          <a:ext cx="780177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76200</xdr:colOff>
      <xdr:row>61</xdr:row>
      <xdr:rowOff>9524</xdr:rowOff>
    </xdr:from>
    <xdr:to>
      <xdr:col>54</xdr:col>
      <xdr:colOff>0</xdr:colOff>
      <xdr:row>62</xdr:row>
      <xdr:rowOff>85725</xdr:rowOff>
    </xdr:to>
    <xdr:sp macro="" textlink="">
      <xdr:nvSpPr>
        <xdr:cNvPr id="5" name="テキスト ボックス 4">
          <a:hlinkClick xmlns:r="http://schemas.openxmlformats.org/officeDocument/2006/relationships" r:id="rId1"/>
        </xdr:cNvPr>
        <xdr:cNvSpPr txBox="1"/>
      </xdr:nvSpPr>
      <xdr:spPr>
        <a:xfrm>
          <a:off x="9486900" y="8105774"/>
          <a:ext cx="162877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14</xdr:col>
      <xdr:colOff>85723</xdr:colOff>
      <xdr:row>8</xdr:row>
      <xdr:rowOff>161923</xdr:rowOff>
    </xdr:from>
    <xdr:to>
      <xdr:col>27</xdr:col>
      <xdr:colOff>400050</xdr:colOff>
      <xdr:row>9</xdr:row>
      <xdr:rowOff>133349</xdr:rowOff>
    </xdr:to>
    <xdr:sp macro="" textlink="">
      <xdr:nvSpPr>
        <xdr:cNvPr id="6" name="円/楕円 5"/>
        <xdr:cNvSpPr/>
      </xdr:nvSpPr>
      <xdr:spPr>
        <a:xfrm>
          <a:off x="3733798"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8</xdr:row>
      <xdr:rowOff>161923</xdr:rowOff>
    </xdr:from>
    <xdr:to>
      <xdr:col>20</xdr:col>
      <xdr:colOff>104775</xdr:colOff>
      <xdr:row>9</xdr:row>
      <xdr:rowOff>133349</xdr:rowOff>
    </xdr:to>
    <xdr:sp macro="" textlink="">
      <xdr:nvSpPr>
        <xdr:cNvPr id="7" name="円/楕円 6"/>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26</xdr:col>
      <xdr:colOff>866775</xdr:colOff>
      <xdr:row>44</xdr:row>
      <xdr:rowOff>171450</xdr:rowOff>
    </xdr:from>
    <xdr:to>
      <xdr:col>26</xdr:col>
      <xdr:colOff>1000125</xdr:colOff>
      <xdr:row>45</xdr:row>
      <xdr:rowOff>95250</xdr:rowOff>
    </xdr:to>
    <xdr:sp macro="" textlink="">
      <xdr:nvSpPr>
        <xdr:cNvPr id="8" name="円/楕円 7"/>
        <xdr:cNvSpPr/>
      </xdr:nvSpPr>
      <xdr:spPr>
        <a:xfrm>
          <a:off x="5353050" y="59531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14</xdr:col>
      <xdr:colOff>85723</xdr:colOff>
      <xdr:row>37</xdr:row>
      <xdr:rowOff>161923</xdr:rowOff>
    </xdr:from>
    <xdr:to>
      <xdr:col>27</xdr:col>
      <xdr:colOff>400050</xdr:colOff>
      <xdr:row>38</xdr:row>
      <xdr:rowOff>133349</xdr:rowOff>
    </xdr:to>
    <xdr:sp macro="" textlink="">
      <xdr:nvSpPr>
        <xdr:cNvPr id="9" name="円/楕円 8"/>
        <xdr:cNvSpPr/>
      </xdr:nvSpPr>
      <xdr:spPr>
        <a:xfrm>
          <a:off x="3733798" y="4886323"/>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37</xdr:row>
      <xdr:rowOff>161923</xdr:rowOff>
    </xdr:from>
    <xdr:to>
      <xdr:col>20</xdr:col>
      <xdr:colOff>104775</xdr:colOff>
      <xdr:row>38</xdr:row>
      <xdr:rowOff>133349</xdr:rowOff>
    </xdr:to>
    <xdr:sp macro="" textlink="">
      <xdr:nvSpPr>
        <xdr:cNvPr id="10" name="円/楕円 9"/>
        <xdr:cNvSpPr/>
      </xdr:nvSpPr>
      <xdr:spPr>
        <a:xfrm>
          <a:off x="2276473"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85723</xdr:colOff>
      <xdr:row>8</xdr:row>
      <xdr:rowOff>161923</xdr:rowOff>
    </xdr:from>
    <xdr:to>
      <xdr:col>55</xdr:col>
      <xdr:colOff>352426</xdr:colOff>
      <xdr:row>9</xdr:row>
      <xdr:rowOff>142875</xdr:rowOff>
    </xdr:to>
    <xdr:sp macro="" textlink="">
      <xdr:nvSpPr>
        <xdr:cNvPr id="11" name="円/楕円 10"/>
        <xdr:cNvSpPr/>
      </xdr:nvSpPr>
      <xdr:spPr>
        <a:xfrm>
          <a:off x="9496423" y="1047748"/>
          <a:ext cx="2085978"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8</xdr:row>
      <xdr:rowOff>161923</xdr:rowOff>
    </xdr:from>
    <xdr:to>
      <xdr:col>47</xdr:col>
      <xdr:colOff>104775</xdr:colOff>
      <xdr:row>9</xdr:row>
      <xdr:rowOff>133349</xdr:rowOff>
    </xdr:to>
    <xdr:sp macro="" textlink="">
      <xdr:nvSpPr>
        <xdr:cNvPr id="12" name="円/楕円 11"/>
        <xdr:cNvSpPr/>
      </xdr:nvSpPr>
      <xdr:spPr>
        <a:xfrm>
          <a:off x="8039098"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85722</xdr:colOff>
      <xdr:row>37</xdr:row>
      <xdr:rowOff>161923</xdr:rowOff>
    </xdr:from>
    <xdr:to>
      <xdr:col>55</xdr:col>
      <xdr:colOff>523874</xdr:colOff>
      <xdr:row>38</xdr:row>
      <xdr:rowOff>142875</xdr:rowOff>
    </xdr:to>
    <xdr:sp macro="" textlink="">
      <xdr:nvSpPr>
        <xdr:cNvPr id="13" name="円/楕円 12"/>
        <xdr:cNvSpPr/>
      </xdr:nvSpPr>
      <xdr:spPr>
        <a:xfrm>
          <a:off x="9496422" y="4886323"/>
          <a:ext cx="2257427"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37</xdr:row>
      <xdr:rowOff>161923</xdr:rowOff>
    </xdr:from>
    <xdr:to>
      <xdr:col>47</xdr:col>
      <xdr:colOff>104775</xdr:colOff>
      <xdr:row>38</xdr:row>
      <xdr:rowOff>133349</xdr:rowOff>
    </xdr:to>
    <xdr:sp macro="" textlink="">
      <xdr:nvSpPr>
        <xdr:cNvPr id="14" name="円/楕円 13"/>
        <xdr:cNvSpPr/>
      </xdr:nvSpPr>
      <xdr:spPr>
        <a:xfrm>
          <a:off x="8039098"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866775</xdr:colOff>
      <xdr:row>15</xdr:row>
      <xdr:rowOff>171450</xdr:rowOff>
    </xdr:from>
    <xdr:to>
      <xdr:col>26</xdr:col>
      <xdr:colOff>1000125</xdr:colOff>
      <xdr:row>16</xdr:row>
      <xdr:rowOff>95250</xdr:rowOff>
    </xdr:to>
    <xdr:sp macro="" textlink="">
      <xdr:nvSpPr>
        <xdr:cNvPr id="2" name="円/楕円 1"/>
        <xdr:cNvSpPr/>
      </xdr:nvSpPr>
      <xdr:spPr>
        <a:xfrm>
          <a:off x="5353050"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29</xdr:row>
      <xdr:rowOff>19050</xdr:rowOff>
    </xdr:from>
    <xdr:to>
      <xdr:col>55</xdr:col>
      <xdr:colOff>171450</xdr:colOff>
      <xdr:row>29</xdr:row>
      <xdr:rowOff>19052</xdr:rowOff>
    </xdr:to>
    <xdr:cxnSp macro="">
      <xdr:nvCxnSpPr>
        <xdr:cNvPr id="3" name="直線コネクタ 2"/>
        <xdr:cNvCxnSpPr/>
      </xdr:nvCxnSpPr>
      <xdr:spPr>
        <a:xfrm>
          <a:off x="161925" y="3762375"/>
          <a:ext cx="112395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342108</xdr:colOff>
      <xdr:row>0</xdr:row>
      <xdr:rowOff>9525</xdr:rowOff>
    </xdr:from>
    <xdr:to>
      <xdr:col>27</xdr:col>
      <xdr:colOff>342900</xdr:colOff>
      <xdr:row>59</xdr:row>
      <xdr:rowOff>57947</xdr:rowOff>
    </xdr:to>
    <xdr:cxnSp macro="">
      <xdr:nvCxnSpPr>
        <xdr:cNvPr id="4" name="直線コネクタ 3"/>
        <xdr:cNvCxnSpPr/>
      </xdr:nvCxnSpPr>
      <xdr:spPr>
        <a:xfrm rot="5400000" flipH="1" flipV="1">
          <a:off x="1794668" y="3910015"/>
          <a:ext cx="780177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76200</xdr:colOff>
      <xdr:row>61</xdr:row>
      <xdr:rowOff>9524</xdr:rowOff>
    </xdr:from>
    <xdr:to>
      <xdr:col>54</xdr:col>
      <xdr:colOff>0</xdr:colOff>
      <xdr:row>62</xdr:row>
      <xdr:rowOff>85725</xdr:rowOff>
    </xdr:to>
    <xdr:sp macro="" textlink="">
      <xdr:nvSpPr>
        <xdr:cNvPr id="5" name="テキスト ボックス 4">
          <a:hlinkClick xmlns:r="http://schemas.openxmlformats.org/officeDocument/2006/relationships" r:id="rId1"/>
        </xdr:cNvPr>
        <xdr:cNvSpPr txBox="1"/>
      </xdr:nvSpPr>
      <xdr:spPr>
        <a:xfrm>
          <a:off x="9486900" y="8105774"/>
          <a:ext cx="162877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14</xdr:col>
      <xdr:colOff>85723</xdr:colOff>
      <xdr:row>8</xdr:row>
      <xdr:rowOff>161923</xdr:rowOff>
    </xdr:from>
    <xdr:to>
      <xdr:col>27</xdr:col>
      <xdr:colOff>400050</xdr:colOff>
      <xdr:row>9</xdr:row>
      <xdr:rowOff>133349</xdr:rowOff>
    </xdr:to>
    <xdr:sp macro="" textlink="">
      <xdr:nvSpPr>
        <xdr:cNvPr id="6" name="円/楕円 5"/>
        <xdr:cNvSpPr/>
      </xdr:nvSpPr>
      <xdr:spPr>
        <a:xfrm>
          <a:off x="3733798"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8</xdr:row>
      <xdr:rowOff>161923</xdr:rowOff>
    </xdr:from>
    <xdr:to>
      <xdr:col>20</xdr:col>
      <xdr:colOff>104775</xdr:colOff>
      <xdr:row>9</xdr:row>
      <xdr:rowOff>133349</xdr:rowOff>
    </xdr:to>
    <xdr:sp macro="" textlink="">
      <xdr:nvSpPr>
        <xdr:cNvPr id="7" name="円/楕円 6"/>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26</xdr:col>
      <xdr:colOff>866775</xdr:colOff>
      <xdr:row>44</xdr:row>
      <xdr:rowOff>171450</xdr:rowOff>
    </xdr:from>
    <xdr:to>
      <xdr:col>26</xdr:col>
      <xdr:colOff>1000125</xdr:colOff>
      <xdr:row>45</xdr:row>
      <xdr:rowOff>95250</xdr:rowOff>
    </xdr:to>
    <xdr:sp macro="" textlink="">
      <xdr:nvSpPr>
        <xdr:cNvPr id="8" name="円/楕円 7"/>
        <xdr:cNvSpPr/>
      </xdr:nvSpPr>
      <xdr:spPr>
        <a:xfrm>
          <a:off x="5353050" y="59531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14</xdr:col>
      <xdr:colOff>85723</xdr:colOff>
      <xdr:row>37</xdr:row>
      <xdr:rowOff>161923</xdr:rowOff>
    </xdr:from>
    <xdr:to>
      <xdr:col>27</xdr:col>
      <xdr:colOff>400050</xdr:colOff>
      <xdr:row>38</xdr:row>
      <xdr:rowOff>133349</xdr:rowOff>
    </xdr:to>
    <xdr:sp macro="" textlink="">
      <xdr:nvSpPr>
        <xdr:cNvPr id="9" name="円/楕円 8"/>
        <xdr:cNvSpPr/>
      </xdr:nvSpPr>
      <xdr:spPr>
        <a:xfrm>
          <a:off x="3733798" y="4886323"/>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37</xdr:row>
      <xdr:rowOff>161923</xdr:rowOff>
    </xdr:from>
    <xdr:to>
      <xdr:col>20</xdr:col>
      <xdr:colOff>104775</xdr:colOff>
      <xdr:row>38</xdr:row>
      <xdr:rowOff>133349</xdr:rowOff>
    </xdr:to>
    <xdr:sp macro="" textlink="">
      <xdr:nvSpPr>
        <xdr:cNvPr id="10" name="円/楕円 9"/>
        <xdr:cNvSpPr/>
      </xdr:nvSpPr>
      <xdr:spPr>
        <a:xfrm>
          <a:off x="2276473"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85723</xdr:colOff>
      <xdr:row>8</xdr:row>
      <xdr:rowOff>161923</xdr:rowOff>
    </xdr:from>
    <xdr:to>
      <xdr:col>55</xdr:col>
      <xdr:colOff>352426</xdr:colOff>
      <xdr:row>9</xdr:row>
      <xdr:rowOff>142875</xdr:rowOff>
    </xdr:to>
    <xdr:sp macro="" textlink="">
      <xdr:nvSpPr>
        <xdr:cNvPr id="11" name="円/楕円 10"/>
        <xdr:cNvSpPr/>
      </xdr:nvSpPr>
      <xdr:spPr>
        <a:xfrm>
          <a:off x="9496423" y="1047748"/>
          <a:ext cx="2085978"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8</xdr:row>
      <xdr:rowOff>161923</xdr:rowOff>
    </xdr:from>
    <xdr:to>
      <xdr:col>47</xdr:col>
      <xdr:colOff>104775</xdr:colOff>
      <xdr:row>9</xdr:row>
      <xdr:rowOff>133349</xdr:rowOff>
    </xdr:to>
    <xdr:sp macro="" textlink="">
      <xdr:nvSpPr>
        <xdr:cNvPr id="12" name="円/楕円 11"/>
        <xdr:cNvSpPr/>
      </xdr:nvSpPr>
      <xdr:spPr>
        <a:xfrm>
          <a:off x="8039098"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85722</xdr:colOff>
      <xdr:row>37</xdr:row>
      <xdr:rowOff>161923</xdr:rowOff>
    </xdr:from>
    <xdr:to>
      <xdr:col>55</xdr:col>
      <xdr:colOff>523874</xdr:colOff>
      <xdr:row>38</xdr:row>
      <xdr:rowOff>142875</xdr:rowOff>
    </xdr:to>
    <xdr:sp macro="" textlink="">
      <xdr:nvSpPr>
        <xdr:cNvPr id="13" name="円/楕円 12"/>
        <xdr:cNvSpPr/>
      </xdr:nvSpPr>
      <xdr:spPr>
        <a:xfrm>
          <a:off x="9496422" y="4886323"/>
          <a:ext cx="2257427"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37</xdr:row>
      <xdr:rowOff>161923</xdr:rowOff>
    </xdr:from>
    <xdr:to>
      <xdr:col>47</xdr:col>
      <xdr:colOff>104775</xdr:colOff>
      <xdr:row>38</xdr:row>
      <xdr:rowOff>133349</xdr:rowOff>
    </xdr:to>
    <xdr:sp macro="" textlink="">
      <xdr:nvSpPr>
        <xdr:cNvPr id="14" name="円/楕円 13"/>
        <xdr:cNvSpPr/>
      </xdr:nvSpPr>
      <xdr:spPr>
        <a:xfrm>
          <a:off x="8039098"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866775</xdr:colOff>
      <xdr:row>15</xdr:row>
      <xdr:rowOff>171450</xdr:rowOff>
    </xdr:from>
    <xdr:to>
      <xdr:col>26</xdr:col>
      <xdr:colOff>1000125</xdr:colOff>
      <xdr:row>16</xdr:row>
      <xdr:rowOff>95250</xdr:rowOff>
    </xdr:to>
    <xdr:sp macro="" textlink="">
      <xdr:nvSpPr>
        <xdr:cNvPr id="2" name="円/楕円 1"/>
        <xdr:cNvSpPr/>
      </xdr:nvSpPr>
      <xdr:spPr>
        <a:xfrm>
          <a:off x="5353050"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29</xdr:row>
      <xdr:rowOff>19050</xdr:rowOff>
    </xdr:from>
    <xdr:to>
      <xdr:col>55</xdr:col>
      <xdr:colOff>171450</xdr:colOff>
      <xdr:row>29</xdr:row>
      <xdr:rowOff>19052</xdr:rowOff>
    </xdr:to>
    <xdr:cxnSp macro="">
      <xdr:nvCxnSpPr>
        <xdr:cNvPr id="3" name="直線コネクタ 2"/>
        <xdr:cNvCxnSpPr/>
      </xdr:nvCxnSpPr>
      <xdr:spPr>
        <a:xfrm>
          <a:off x="161925" y="3762375"/>
          <a:ext cx="112395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342108</xdr:colOff>
      <xdr:row>0</xdr:row>
      <xdr:rowOff>9525</xdr:rowOff>
    </xdr:from>
    <xdr:to>
      <xdr:col>27</xdr:col>
      <xdr:colOff>342900</xdr:colOff>
      <xdr:row>59</xdr:row>
      <xdr:rowOff>57947</xdr:rowOff>
    </xdr:to>
    <xdr:cxnSp macro="">
      <xdr:nvCxnSpPr>
        <xdr:cNvPr id="4" name="直線コネクタ 3"/>
        <xdr:cNvCxnSpPr/>
      </xdr:nvCxnSpPr>
      <xdr:spPr>
        <a:xfrm rot="5400000" flipH="1" flipV="1">
          <a:off x="1794668" y="3910015"/>
          <a:ext cx="780177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76200</xdr:colOff>
      <xdr:row>61</xdr:row>
      <xdr:rowOff>9524</xdr:rowOff>
    </xdr:from>
    <xdr:to>
      <xdr:col>54</xdr:col>
      <xdr:colOff>0</xdr:colOff>
      <xdr:row>62</xdr:row>
      <xdr:rowOff>85725</xdr:rowOff>
    </xdr:to>
    <xdr:sp macro="" textlink="">
      <xdr:nvSpPr>
        <xdr:cNvPr id="5" name="テキスト ボックス 4">
          <a:hlinkClick xmlns:r="http://schemas.openxmlformats.org/officeDocument/2006/relationships" r:id="rId1"/>
        </xdr:cNvPr>
        <xdr:cNvSpPr txBox="1"/>
      </xdr:nvSpPr>
      <xdr:spPr>
        <a:xfrm>
          <a:off x="9486900" y="8105774"/>
          <a:ext cx="162877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14</xdr:col>
      <xdr:colOff>85723</xdr:colOff>
      <xdr:row>8</xdr:row>
      <xdr:rowOff>161923</xdr:rowOff>
    </xdr:from>
    <xdr:to>
      <xdr:col>27</xdr:col>
      <xdr:colOff>400050</xdr:colOff>
      <xdr:row>9</xdr:row>
      <xdr:rowOff>133349</xdr:rowOff>
    </xdr:to>
    <xdr:sp macro="" textlink="">
      <xdr:nvSpPr>
        <xdr:cNvPr id="6" name="円/楕円 5"/>
        <xdr:cNvSpPr/>
      </xdr:nvSpPr>
      <xdr:spPr>
        <a:xfrm>
          <a:off x="3733798" y="1047748"/>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8</xdr:row>
      <xdr:rowOff>161923</xdr:rowOff>
    </xdr:from>
    <xdr:to>
      <xdr:col>20</xdr:col>
      <xdr:colOff>104775</xdr:colOff>
      <xdr:row>9</xdr:row>
      <xdr:rowOff>133349</xdr:rowOff>
    </xdr:to>
    <xdr:sp macro="" textlink="">
      <xdr:nvSpPr>
        <xdr:cNvPr id="7" name="円/楕円 6"/>
        <xdr:cNvSpPr/>
      </xdr:nvSpPr>
      <xdr:spPr>
        <a:xfrm>
          <a:off x="2276473"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26</xdr:col>
      <xdr:colOff>866775</xdr:colOff>
      <xdr:row>44</xdr:row>
      <xdr:rowOff>171450</xdr:rowOff>
    </xdr:from>
    <xdr:to>
      <xdr:col>26</xdr:col>
      <xdr:colOff>1000125</xdr:colOff>
      <xdr:row>45</xdr:row>
      <xdr:rowOff>95250</xdr:rowOff>
    </xdr:to>
    <xdr:sp macro="" textlink="">
      <xdr:nvSpPr>
        <xdr:cNvPr id="8" name="円/楕円 7"/>
        <xdr:cNvSpPr/>
      </xdr:nvSpPr>
      <xdr:spPr>
        <a:xfrm>
          <a:off x="5353050" y="59531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14</xdr:col>
      <xdr:colOff>85723</xdr:colOff>
      <xdr:row>37</xdr:row>
      <xdr:rowOff>161923</xdr:rowOff>
    </xdr:from>
    <xdr:to>
      <xdr:col>27</xdr:col>
      <xdr:colOff>400050</xdr:colOff>
      <xdr:row>38</xdr:row>
      <xdr:rowOff>133349</xdr:rowOff>
    </xdr:to>
    <xdr:sp macro="" textlink="">
      <xdr:nvSpPr>
        <xdr:cNvPr id="9" name="円/楕円 8"/>
        <xdr:cNvSpPr/>
      </xdr:nvSpPr>
      <xdr:spPr>
        <a:xfrm>
          <a:off x="3733798" y="4886323"/>
          <a:ext cx="2019302"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9</xdr:col>
      <xdr:colOff>476248</xdr:colOff>
      <xdr:row>37</xdr:row>
      <xdr:rowOff>161923</xdr:rowOff>
    </xdr:from>
    <xdr:to>
      <xdr:col>20</xdr:col>
      <xdr:colOff>104775</xdr:colOff>
      <xdr:row>38</xdr:row>
      <xdr:rowOff>133349</xdr:rowOff>
    </xdr:to>
    <xdr:sp macro="" textlink="">
      <xdr:nvSpPr>
        <xdr:cNvPr id="10" name="円/楕円 9"/>
        <xdr:cNvSpPr/>
      </xdr:nvSpPr>
      <xdr:spPr>
        <a:xfrm>
          <a:off x="2276473"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85723</xdr:colOff>
      <xdr:row>8</xdr:row>
      <xdr:rowOff>161923</xdr:rowOff>
    </xdr:from>
    <xdr:to>
      <xdr:col>55</xdr:col>
      <xdr:colOff>352426</xdr:colOff>
      <xdr:row>9</xdr:row>
      <xdr:rowOff>142875</xdr:rowOff>
    </xdr:to>
    <xdr:sp macro="" textlink="">
      <xdr:nvSpPr>
        <xdr:cNvPr id="11" name="円/楕円 10"/>
        <xdr:cNvSpPr/>
      </xdr:nvSpPr>
      <xdr:spPr>
        <a:xfrm>
          <a:off x="9496423" y="1047748"/>
          <a:ext cx="2085978"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8</xdr:row>
      <xdr:rowOff>161923</xdr:rowOff>
    </xdr:from>
    <xdr:to>
      <xdr:col>47</xdr:col>
      <xdr:colOff>104775</xdr:colOff>
      <xdr:row>9</xdr:row>
      <xdr:rowOff>133349</xdr:rowOff>
    </xdr:to>
    <xdr:sp macro="" textlink="">
      <xdr:nvSpPr>
        <xdr:cNvPr id="12" name="円/楕円 11"/>
        <xdr:cNvSpPr/>
      </xdr:nvSpPr>
      <xdr:spPr>
        <a:xfrm>
          <a:off x="8039098" y="1047748"/>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41</xdr:col>
      <xdr:colOff>85722</xdr:colOff>
      <xdr:row>37</xdr:row>
      <xdr:rowOff>161923</xdr:rowOff>
    </xdr:from>
    <xdr:to>
      <xdr:col>55</xdr:col>
      <xdr:colOff>523874</xdr:colOff>
      <xdr:row>38</xdr:row>
      <xdr:rowOff>142875</xdr:rowOff>
    </xdr:to>
    <xdr:sp macro="" textlink="">
      <xdr:nvSpPr>
        <xdr:cNvPr id="13" name="円/楕円 12"/>
        <xdr:cNvSpPr/>
      </xdr:nvSpPr>
      <xdr:spPr>
        <a:xfrm>
          <a:off x="9496422" y="4886323"/>
          <a:ext cx="2257427" cy="180977"/>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twoCellAnchor>
    <xdr:from>
      <xdr:col>36</xdr:col>
      <xdr:colOff>476248</xdr:colOff>
      <xdr:row>37</xdr:row>
      <xdr:rowOff>161923</xdr:rowOff>
    </xdr:from>
    <xdr:to>
      <xdr:col>47</xdr:col>
      <xdr:colOff>104775</xdr:colOff>
      <xdr:row>38</xdr:row>
      <xdr:rowOff>133349</xdr:rowOff>
    </xdr:to>
    <xdr:sp macro="" textlink="">
      <xdr:nvSpPr>
        <xdr:cNvPr id="14" name="円/楕円 13"/>
        <xdr:cNvSpPr/>
      </xdr:nvSpPr>
      <xdr:spPr>
        <a:xfrm>
          <a:off x="8039098" y="4886323"/>
          <a:ext cx="2181227" cy="171451"/>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500">
              <a:latin typeface="ＭＳ 明朝" pitchFamily="17" charset="-128"/>
              <a:ea typeface="ＭＳ 明朝" pitchFamily="17" charset="-128"/>
            </a:rPr>
            <a:t>内　　　　　　　　　　　　千　　　円</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857250</xdr:colOff>
      <xdr:row>51</xdr:row>
      <xdr:rowOff>104775</xdr:rowOff>
    </xdr:from>
    <xdr:to>
      <xdr:col>16</xdr:col>
      <xdr:colOff>990600</xdr:colOff>
      <xdr:row>52</xdr:row>
      <xdr:rowOff>0</xdr:rowOff>
    </xdr:to>
    <xdr:sp macro="" textlink="">
      <xdr:nvSpPr>
        <xdr:cNvPr id="7" name="円/楕円 6"/>
        <xdr:cNvSpPr/>
      </xdr:nvSpPr>
      <xdr:spPr>
        <a:xfrm>
          <a:off x="5248275" y="670560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51</xdr:row>
      <xdr:rowOff>114300</xdr:rowOff>
    </xdr:from>
    <xdr:to>
      <xdr:col>33</xdr:col>
      <xdr:colOff>1000125</xdr:colOff>
      <xdr:row>52</xdr:row>
      <xdr:rowOff>0</xdr:rowOff>
    </xdr:to>
    <xdr:sp macro="" textlink="">
      <xdr:nvSpPr>
        <xdr:cNvPr id="9" name="円/楕円 8"/>
        <xdr:cNvSpPr/>
      </xdr:nvSpPr>
      <xdr:spPr>
        <a:xfrm>
          <a:off x="11039475" y="67151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857250</xdr:colOff>
      <xdr:row>43</xdr:row>
      <xdr:rowOff>180975</xdr:rowOff>
    </xdr:from>
    <xdr:to>
      <xdr:col>16</xdr:col>
      <xdr:colOff>990600</xdr:colOff>
      <xdr:row>44</xdr:row>
      <xdr:rowOff>104775</xdr:rowOff>
    </xdr:to>
    <xdr:sp macro="" textlink="">
      <xdr:nvSpPr>
        <xdr:cNvPr id="14" name="円/楕円 13"/>
        <xdr:cNvSpPr/>
      </xdr:nvSpPr>
      <xdr:spPr>
        <a:xfrm>
          <a:off x="5248275" y="501015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43</xdr:row>
      <xdr:rowOff>171450</xdr:rowOff>
    </xdr:from>
    <xdr:to>
      <xdr:col>33</xdr:col>
      <xdr:colOff>1000125</xdr:colOff>
      <xdr:row>44</xdr:row>
      <xdr:rowOff>95250</xdr:rowOff>
    </xdr:to>
    <xdr:sp macro="" textlink="">
      <xdr:nvSpPr>
        <xdr:cNvPr id="16" name="円/楕円 15"/>
        <xdr:cNvSpPr/>
      </xdr:nvSpPr>
      <xdr:spPr>
        <a:xfrm>
          <a:off x="11039475" y="50006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866775</xdr:colOff>
      <xdr:row>14</xdr:row>
      <xdr:rowOff>171450</xdr:rowOff>
    </xdr:from>
    <xdr:to>
      <xdr:col>16</xdr:col>
      <xdr:colOff>1000125</xdr:colOff>
      <xdr:row>15</xdr:row>
      <xdr:rowOff>95250</xdr:rowOff>
    </xdr:to>
    <xdr:sp macro="" textlink="">
      <xdr:nvSpPr>
        <xdr:cNvPr id="52" name="円/楕円 51"/>
        <xdr:cNvSpPr/>
      </xdr:nvSpPr>
      <xdr:spPr>
        <a:xfrm>
          <a:off x="5219700" y="9620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67" name="円/楕円 66"/>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70" name="円/楕円 69"/>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85" name="円/楕円 84"/>
        <xdr:cNvSpPr/>
      </xdr:nvSpPr>
      <xdr:spPr>
        <a:xfrm>
          <a:off x="5219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3" name="円/楕円 112"/>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6" name="円/楕円 115"/>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31" name="円/楕円 130"/>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46" name="円/楕円 145"/>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61" name="円/楕円 160"/>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4" name="円/楕円 173"/>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7" name="円/楕円 176"/>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92" name="円/楕円 191"/>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228600</xdr:colOff>
      <xdr:row>0</xdr:row>
      <xdr:rowOff>57150</xdr:rowOff>
    </xdr:from>
    <xdr:to>
      <xdr:col>17</xdr:col>
      <xdr:colOff>0</xdr:colOff>
      <xdr:row>2</xdr:row>
      <xdr:rowOff>28050</xdr:rowOff>
    </xdr:to>
    <xdr:sp macro="" textlink="">
      <xdr:nvSpPr>
        <xdr:cNvPr id="30" name="円/楕円 29"/>
        <xdr:cNvSpPr>
          <a:spLocks noChangeAspect="1"/>
        </xdr:cNvSpPr>
      </xdr:nvSpPr>
      <xdr:spPr>
        <a:xfrm>
          <a:off x="5019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5" name="円/楕円 34"/>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6" name="円/楕円 35"/>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7" name="円/楕円 36"/>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8" name="円/楕円 37"/>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9" name="円/楕円 38"/>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27</xdr:row>
      <xdr:rowOff>38100</xdr:rowOff>
    </xdr:from>
    <xdr:to>
      <xdr:col>35</xdr:col>
      <xdr:colOff>171450</xdr:colOff>
      <xdr:row>27</xdr:row>
      <xdr:rowOff>38102</xdr:rowOff>
    </xdr:to>
    <xdr:cxnSp macro="">
      <xdr:nvCxnSpPr>
        <xdr:cNvPr id="44" name="直線コネクタ 43"/>
        <xdr:cNvCxnSpPr/>
      </xdr:nvCxnSpPr>
      <xdr:spPr>
        <a:xfrm>
          <a:off x="161925" y="3790950"/>
          <a:ext cx="110871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399258</xdr:colOff>
      <xdr:row>0</xdr:row>
      <xdr:rowOff>9525</xdr:rowOff>
    </xdr:from>
    <xdr:to>
      <xdr:col>17</xdr:col>
      <xdr:colOff>400050</xdr:colOff>
      <xdr:row>55</xdr:row>
      <xdr:rowOff>57947</xdr:rowOff>
    </xdr:to>
    <xdr:cxnSp macro="">
      <xdr:nvCxnSpPr>
        <xdr:cNvPr id="51" name="直線コネクタ 50"/>
        <xdr:cNvCxnSpPr/>
      </xdr:nvCxnSpPr>
      <xdr:spPr>
        <a:xfrm rot="5400000" flipH="1" flipV="1">
          <a:off x="1661318" y="3995740"/>
          <a:ext cx="797322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857250</xdr:colOff>
      <xdr:row>7</xdr:row>
      <xdr:rowOff>180975</xdr:rowOff>
    </xdr:from>
    <xdr:to>
      <xdr:col>31</xdr:col>
      <xdr:colOff>990600</xdr:colOff>
      <xdr:row>8</xdr:row>
      <xdr:rowOff>104775</xdr:rowOff>
    </xdr:to>
    <xdr:sp macro="" textlink="">
      <xdr:nvSpPr>
        <xdr:cNvPr id="43" name="円/楕円 42"/>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0</xdr:row>
      <xdr:rowOff>57150</xdr:rowOff>
    </xdr:from>
    <xdr:to>
      <xdr:col>34</xdr:col>
      <xdr:colOff>0</xdr:colOff>
      <xdr:row>2</xdr:row>
      <xdr:rowOff>28050</xdr:rowOff>
    </xdr:to>
    <xdr:sp macro="" textlink="">
      <xdr:nvSpPr>
        <xdr:cNvPr id="45" name="円/楕円 44"/>
        <xdr:cNvSpPr>
          <a:spLocks noChangeAspect="1"/>
        </xdr:cNvSpPr>
      </xdr:nvSpPr>
      <xdr:spPr>
        <a:xfrm>
          <a:off x="106965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46" name="円/楕円 45"/>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27</xdr:row>
      <xdr:rowOff>200025</xdr:rowOff>
    </xdr:from>
    <xdr:to>
      <xdr:col>34</xdr:col>
      <xdr:colOff>668</xdr:colOff>
      <xdr:row>29</xdr:row>
      <xdr:rowOff>28050</xdr:rowOff>
    </xdr:to>
    <xdr:sp macro="" textlink="">
      <xdr:nvSpPr>
        <xdr:cNvPr id="47" name="円/楕円 46"/>
        <xdr:cNvSpPr>
          <a:spLocks noChangeAspect="1"/>
        </xdr:cNvSpPr>
      </xdr:nvSpPr>
      <xdr:spPr>
        <a:xfrm>
          <a:off x="10734675" y="3952875"/>
          <a:ext cx="229268"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48" name="円/楕円 47"/>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228599</xdr:colOff>
      <xdr:row>27</xdr:row>
      <xdr:rowOff>200025</xdr:rowOff>
    </xdr:from>
    <xdr:to>
      <xdr:col>17</xdr:col>
      <xdr:colOff>1799</xdr:colOff>
      <xdr:row>29</xdr:row>
      <xdr:rowOff>20342</xdr:rowOff>
    </xdr:to>
    <xdr:sp macro="" textlink="">
      <xdr:nvSpPr>
        <xdr:cNvPr id="49" name="円/楕円 48"/>
        <xdr:cNvSpPr>
          <a:spLocks noChangeAspect="1"/>
        </xdr:cNvSpPr>
      </xdr:nvSpPr>
      <xdr:spPr>
        <a:xfrm>
          <a:off x="5019674" y="3952875"/>
          <a:ext cx="230400" cy="229892"/>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50" name="円/楕円 49"/>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54" name="円/楕円 53"/>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266700</xdr:colOff>
      <xdr:row>7</xdr:row>
      <xdr:rowOff>171450</xdr:rowOff>
    </xdr:from>
    <xdr:to>
      <xdr:col>16</xdr:col>
      <xdr:colOff>409575</xdr:colOff>
      <xdr:row>8</xdr:row>
      <xdr:rowOff>114300</xdr:rowOff>
    </xdr:to>
    <xdr:sp macro="" textlink="">
      <xdr:nvSpPr>
        <xdr:cNvPr id="34" name="円/楕円 3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7</xdr:row>
      <xdr:rowOff>171450</xdr:rowOff>
    </xdr:from>
    <xdr:to>
      <xdr:col>13</xdr:col>
      <xdr:colOff>352425</xdr:colOff>
      <xdr:row>8</xdr:row>
      <xdr:rowOff>114300</xdr:rowOff>
    </xdr:to>
    <xdr:sp macro="" textlink="">
      <xdr:nvSpPr>
        <xdr:cNvPr id="40" name="円/楕円 39"/>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7</xdr:row>
      <xdr:rowOff>171450</xdr:rowOff>
    </xdr:from>
    <xdr:to>
      <xdr:col>13</xdr:col>
      <xdr:colOff>76200</xdr:colOff>
      <xdr:row>8</xdr:row>
      <xdr:rowOff>123825</xdr:rowOff>
    </xdr:to>
    <xdr:sp macro="" textlink="">
      <xdr:nvSpPr>
        <xdr:cNvPr id="41" name="円/楕円 40"/>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7</xdr:row>
      <xdr:rowOff>161924</xdr:rowOff>
    </xdr:from>
    <xdr:to>
      <xdr:col>16</xdr:col>
      <xdr:colOff>104775</xdr:colOff>
      <xdr:row>8</xdr:row>
      <xdr:rowOff>123824</xdr:rowOff>
    </xdr:to>
    <xdr:sp macro="" textlink="">
      <xdr:nvSpPr>
        <xdr:cNvPr id="42" name="円/楕円 41"/>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7</xdr:row>
      <xdr:rowOff>171450</xdr:rowOff>
    </xdr:from>
    <xdr:to>
      <xdr:col>10</xdr:col>
      <xdr:colOff>104774</xdr:colOff>
      <xdr:row>8</xdr:row>
      <xdr:rowOff>123825</xdr:rowOff>
    </xdr:to>
    <xdr:sp macro="" textlink="">
      <xdr:nvSpPr>
        <xdr:cNvPr id="53" name="円/楕円 52"/>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7</xdr:row>
      <xdr:rowOff>171450</xdr:rowOff>
    </xdr:from>
    <xdr:to>
      <xdr:col>14</xdr:col>
      <xdr:colOff>85724</xdr:colOff>
      <xdr:row>8</xdr:row>
      <xdr:rowOff>123825</xdr:rowOff>
    </xdr:to>
    <xdr:sp macro="" textlink="">
      <xdr:nvSpPr>
        <xdr:cNvPr id="55" name="円/楕円 54"/>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7</xdr:row>
      <xdr:rowOff>171450</xdr:rowOff>
    </xdr:from>
    <xdr:to>
      <xdr:col>33</xdr:col>
      <xdr:colOff>409575</xdr:colOff>
      <xdr:row>8</xdr:row>
      <xdr:rowOff>114300</xdr:rowOff>
    </xdr:to>
    <xdr:sp macro="" textlink="">
      <xdr:nvSpPr>
        <xdr:cNvPr id="64" name="円/楕円 6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7</xdr:row>
      <xdr:rowOff>171450</xdr:rowOff>
    </xdr:from>
    <xdr:to>
      <xdr:col>30</xdr:col>
      <xdr:colOff>352425</xdr:colOff>
      <xdr:row>8</xdr:row>
      <xdr:rowOff>114300</xdr:rowOff>
    </xdr:to>
    <xdr:sp macro="" textlink="">
      <xdr:nvSpPr>
        <xdr:cNvPr id="65" name="円/楕円 64"/>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7</xdr:row>
      <xdr:rowOff>171450</xdr:rowOff>
    </xdr:from>
    <xdr:to>
      <xdr:col>30</xdr:col>
      <xdr:colOff>76200</xdr:colOff>
      <xdr:row>8</xdr:row>
      <xdr:rowOff>123825</xdr:rowOff>
    </xdr:to>
    <xdr:sp macro="" textlink="">
      <xdr:nvSpPr>
        <xdr:cNvPr id="66" name="円/楕円 65"/>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7</xdr:row>
      <xdr:rowOff>161924</xdr:rowOff>
    </xdr:from>
    <xdr:to>
      <xdr:col>33</xdr:col>
      <xdr:colOff>104775</xdr:colOff>
      <xdr:row>8</xdr:row>
      <xdr:rowOff>123824</xdr:rowOff>
    </xdr:to>
    <xdr:sp macro="" textlink="">
      <xdr:nvSpPr>
        <xdr:cNvPr id="68" name="円/楕円 67"/>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7</xdr:row>
      <xdr:rowOff>171450</xdr:rowOff>
    </xdr:from>
    <xdr:to>
      <xdr:col>27</xdr:col>
      <xdr:colOff>104774</xdr:colOff>
      <xdr:row>8</xdr:row>
      <xdr:rowOff>123825</xdr:rowOff>
    </xdr:to>
    <xdr:sp macro="" textlink="">
      <xdr:nvSpPr>
        <xdr:cNvPr id="69" name="円/楕円 68"/>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7</xdr:row>
      <xdr:rowOff>171450</xdr:rowOff>
    </xdr:from>
    <xdr:to>
      <xdr:col>31</xdr:col>
      <xdr:colOff>85724</xdr:colOff>
      <xdr:row>8</xdr:row>
      <xdr:rowOff>123825</xdr:rowOff>
    </xdr:to>
    <xdr:sp macro="" textlink="">
      <xdr:nvSpPr>
        <xdr:cNvPr id="71" name="円/楕円 70"/>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34</xdr:row>
      <xdr:rowOff>171450</xdr:rowOff>
    </xdr:from>
    <xdr:to>
      <xdr:col>33</xdr:col>
      <xdr:colOff>409575</xdr:colOff>
      <xdr:row>35</xdr:row>
      <xdr:rowOff>114300</xdr:rowOff>
    </xdr:to>
    <xdr:sp macro="" textlink="">
      <xdr:nvSpPr>
        <xdr:cNvPr id="73" name="円/楕円 72"/>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34</xdr:row>
      <xdr:rowOff>171450</xdr:rowOff>
    </xdr:from>
    <xdr:to>
      <xdr:col>30</xdr:col>
      <xdr:colOff>352425</xdr:colOff>
      <xdr:row>35</xdr:row>
      <xdr:rowOff>114300</xdr:rowOff>
    </xdr:to>
    <xdr:sp macro="" textlink="">
      <xdr:nvSpPr>
        <xdr:cNvPr id="74" name="円/楕円 73"/>
        <xdr:cNvSpPr/>
      </xdr:nvSpPr>
      <xdr:spPr>
        <a:xfrm>
          <a:off x="9496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34</xdr:row>
      <xdr:rowOff>171450</xdr:rowOff>
    </xdr:from>
    <xdr:to>
      <xdr:col>30</xdr:col>
      <xdr:colOff>76200</xdr:colOff>
      <xdr:row>35</xdr:row>
      <xdr:rowOff>123825</xdr:rowOff>
    </xdr:to>
    <xdr:sp macro="" textlink="">
      <xdr:nvSpPr>
        <xdr:cNvPr id="75" name="円/楕円 74"/>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34</xdr:row>
      <xdr:rowOff>161924</xdr:rowOff>
    </xdr:from>
    <xdr:to>
      <xdr:col>33</xdr:col>
      <xdr:colOff>104775</xdr:colOff>
      <xdr:row>35</xdr:row>
      <xdr:rowOff>123824</xdr:rowOff>
    </xdr:to>
    <xdr:sp macro="" textlink="">
      <xdr:nvSpPr>
        <xdr:cNvPr id="76" name="円/楕円 75"/>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34</xdr:row>
      <xdr:rowOff>171450</xdr:rowOff>
    </xdr:from>
    <xdr:to>
      <xdr:col>27</xdr:col>
      <xdr:colOff>104774</xdr:colOff>
      <xdr:row>35</xdr:row>
      <xdr:rowOff>123825</xdr:rowOff>
    </xdr:to>
    <xdr:sp macro="" textlink="">
      <xdr:nvSpPr>
        <xdr:cNvPr id="77" name="円/楕円 76"/>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34</xdr:row>
      <xdr:rowOff>171450</xdr:rowOff>
    </xdr:from>
    <xdr:to>
      <xdr:col>31</xdr:col>
      <xdr:colOff>85724</xdr:colOff>
      <xdr:row>35</xdr:row>
      <xdr:rowOff>123825</xdr:rowOff>
    </xdr:to>
    <xdr:sp macro="" textlink="">
      <xdr:nvSpPr>
        <xdr:cNvPr id="78" name="円/楕円 77"/>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16</xdr:col>
      <xdr:colOff>266700</xdr:colOff>
      <xdr:row>34</xdr:row>
      <xdr:rowOff>171450</xdr:rowOff>
    </xdr:from>
    <xdr:to>
      <xdr:col>16</xdr:col>
      <xdr:colOff>409575</xdr:colOff>
      <xdr:row>35</xdr:row>
      <xdr:rowOff>114300</xdr:rowOff>
    </xdr:to>
    <xdr:sp macro="" textlink="">
      <xdr:nvSpPr>
        <xdr:cNvPr id="80" name="円/楕円 79"/>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34</xdr:row>
      <xdr:rowOff>171450</xdr:rowOff>
    </xdr:from>
    <xdr:to>
      <xdr:col>13</xdr:col>
      <xdr:colOff>352425</xdr:colOff>
      <xdr:row>35</xdr:row>
      <xdr:rowOff>114300</xdr:rowOff>
    </xdr:to>
    <xdr:sp macro="" textlink="">
      <xdr:nvSpPr>
        <xdr:cNvPr id="81" name="円/楕円 80"/>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34</xdr:row>
      <xdr:rowOff>171450</xdr:rowOff>
    </xdr:from>
    <xdr:to>
      <xdr:col>13</xdr:col>
      <xdr:colOff>76200</xdr:colOff>
      <xdr:row>35</xdr:row>
      <xdr:rowOff>123825</xdr:rowOff>
    </xdr:to>
    <xdr:sp macro="" textlink="">
      <xdr:nvSpPr>
        <xdr:cNvPr id="82" name="円/楕円 81"/>
        <xdr:cNvSpPr/>
      </xdr:nvSpPr>
      <xdr:spPr>
        <a:xfrm>
          <a:off x="3524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34</xdr:row>
      <xdr:rowOff>161924</xdr:rowOff>
    </xdr:from>
    <xdr:to>
      <xdr:col>16</xdr:col>
      <xdr:colOff>104775</xdr:colOff>
      <xdr:row>35</xdr:row>
      <xdr:rowOff>123824</xdr:rowOff>
    </xdr:to>
    <xdr:sp macro="" textlink="">
      <xdr:nvSpPr>
        <xdr:cNvPr id="83" name="円/楕円 82"/>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34</xdr:row>
      <xdr:rowOff>171450</xdr:rowOff>
    </xdr:from>
    <xdr:to>
      <xdr:col>10</xdr:col>
      <xdr:colOff>104774</xdr:colOff>
      <xdr:row>35</xdr:row>
      <xdr:rowOff>123825</xdr:rowOff>
    </xdr:to>
    <xdr:sp macro="" textlink="">
      <xdr:nvSpPr>
        <xdr:cNvPr id="84" name="円/楕円 83"/>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34</xdr:row>
      <xdr:rowOff>171450</xdr:rowOff>
    </xdr:from>
    <xdr:to>
      <xdr:col>14</xdr:col>
      <xdr:colOff>85724</xdr:colOff>
      <xdr:row>35</xdr:row>
      <xdr:rowOff>123825</xdr:rowOff>
    </xdr:to>
    <xdr:sp macro="" textlink="">
      <xdr:nvSpPr>
        <xdr:cNvPr id="86" name="円/楕円 85"/>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47625</xdr:colOff>
      <xdr:row>56</xdr:row>
      <xdr:rowOff>38099</xdr:rowOff>
    </xdr:from>
    <xdr:to>
      <xdr:col>35</xdr:col>
      <xdr:colOff>19050</xdr:colOff>
      <xdr:row>57</xdr:row>
      <xdr:rowOff>114300</xdr:rowOff>
    </xdr:to>
    <xdr:sp macro="" textlink="">
      <xdr:nvSpPr>
        <xdr:cNvPr id="58" name="テキスト ボックス 57">
          <a:hlinkClick xmlns:r="http://schemas.openxmlformats.org/officeDocument/2006/relationships" r:id="rId1"/>
        </xdr:cNvPr>
        <xdr:cNvSpPr txBox="1"/>
      </xdr:nvSpPr>
      <xdr:spPr>
        <a:xfrm>
          <a:off x="9334500" y="8134349"/>
          <a:ext cx="176212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857250</xdr:colOff>
      <xdr:row>51</xdr:row>
      <xdr:rowOff>104775</xdr:rowOff>
    </xdr:from>
    <xdr:to>
      <xdr:col>16</xdr:col>
      <xdr:colOff>990600</xdr:colOff>
      <xdr:row>52</xdr:row>
      <xdr:rowOff>0</xdr:rowOff>
    </xdr:to>
    <xdr:sp macro="" textlink="">
      <xdr:nvSpPr>
        <xdr:cNvPr id="2" name="円/楕円 1"/>
        <xdr:cNvSpPr/>
      </xdr:nvSpPr>
      <xdr:spPr>
        <a:xfrm>
          <a:off x="5248275" y="7458075"/>
          <a:ext cx="0" cy="857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51</xdr:row>
      <xdr:rowOff>114300</xdr:rowOff>
    </xdr:from>
    <xdr:to>
      <xdr:col>33</xdr:col>
      <xdr:colOff>1000125</xdr:colOff>
      <xdr:row>52</xdr:row>
      <xdr:rowOff>0</xdr:rowOff>
    </xdr:to>
    <xdr:sp macro="" textlink="">
      <xdr:nvSpPr>
        <xdr:cNvPr id="3" name="円/楕円 2"/>
        <xdr:cNvSpPr/>
      </xdr:nvSpPr>
      <xdr:spPr>
        <a:xfrm>
          <a:off x="10963275" y="7467600"/>
          <a:ext cx="0" cy="762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857250</xdr:colOff>
      <xdr:row>43</xdr:row>
      <xdr:rowOff>180975</xdr:rowOff>
    </xdr:from>
    <xdr:to>
      <xdr:col>16</xdr:col>
      <xdr:colOff>990600</xdr:colOff>
      <xdr:row>44</xdr:row>
      <xdr:rowOff>104775</xdr:rowOff>
    </xdr:to>
    <xdr:sp macro="" textlink="">
      <xdr:nvSpPr>
        <xdr:cNvPr id="4" name="円/楕円 3"/>
        <xdr:cNvSpPr/>
      </xdr:nvSpPr>
      <xdr:spPr>
        <a:xfrm>
          <a:off x="5248275" y="6276975"/>
          <a:ext cx="0" cy="10477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43</xdr:row>
      <xdr:rowOff>171450</xdr:rowOff>
    </xdr:from>
    <xdr:to>
      <xdr:col>33</xdr:col>
      <xdr:colOff>1000125</xdr:colOff>
      <xdr:row>44</xdr:row>
      <xdr:rowOff>95250</xdr:rowOff>
    </xdr:to>
    <xdr:sp macro="" textlink="">
      <xdr:nvSpPr>
        <xdr:cNvPr id="5" name="円/楕円 4"/>
        <xdr:cNvSpPr/>
      </xdr:nvSpPr>
      <xdr:spPr>
        <a:xfrm>
          <a:off x="10963275" y="627697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866775</xdr:colOff>
      <xdr:row>14</xdr:row>
      <xdr:rowOff>171450</xdr:rowOff>
    </xdr:from>
    <xdr:to>
      <xdr:col>16</xdr:col>
      <xdr:colOff>1000125</xdr:colOff>
      <xdr:row>15</xdr:row>
      <xdr:rowOff>95250</xdr:rowOff>
    </xdr:to>
    <xdr:sp macro="" textlink="">
      <xdr:nvSpPr>
        <xdr:cNvPr id="6" name="円/楕円 5"/>
        <xdr:cNvSpPr/>
      </xdr:nvSpPr>
      <xdr:spPr>
        <a:xfrm>
          <a:off x="5248275"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7" name="円/楕円 6"/>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8" name="円/楕円 7"/>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9" name="円/楕円 8"/>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0" name="円/楕円 9"/>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 name="円/楕円 10"/>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2" name="円/楕円 11"/>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3" name="円/楕円 12"/>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4" name="円/楕円 13"/>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5" name="円/楕円 14"/>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6" name="円/楕円 15"/>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 name="円/楕円 16"/>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228600</xdr:colOff>
      <xdr:row>0</xdr:row>
      <xdr:rowOff>57150</xdr:rowOff>
    </xdr:from>
    <xdr:to>
      <xdr:col>17</xdr:col>
      <xdr:colOff>0</xdr:colOff>
      <xdr:row>2</xdr:row>
      <xdr:rowOff>28050</xdr:rowOff>
    </xdr:to>
    <xdr:sp macro="" textlink="">
      <xdr:nvSpPr>
        <xdr:cNvPr id="18" name="円/楕円 17"/>
        <xdr:cNvSpPr>
          <a:spLocks noChangeAspect="1"/>
        </xdr:cNvSpPr>
      </xdr:nvSpPr>
      <xdr:spPr>
        <a:xfrm>
          <a:off x="5019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19" name="円/楕円 18"/>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0" name="円/楕円 19"/>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1" name="円/楕円 20"/>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2" name="円/楕円 21"/>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3" name="円/楕円 22"/>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27</xdr:row>
      <xdr:rowOff>38100</xdr:rowOff>
    </xdr:from>
    <xdr:to>
      <xdr:col>35</xdr:col>
      <xdr:colOff>171450</xdr:colOff>
      <xdr:row>27</xdr:row>
      <xdr:rowOff>38102</xdr:rowOff>
    </xdr:to>
    <xdr:cxnSp macro="">
      <xdr:nvCxnSpPr>
        <xdr:cNvPr id="24" name="直線コネクタ 23"/>
        <xdr:cNvCxnSpPr/>
      </xdr:nvCxnSpPr>
      <xdr:spPr>
        <a:xfrm>
          <a:off x="161925" y="3790950"/>
          <a:ext cx="110871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399258</xdr:colOff>
      <xdr:row>0</xdr:row>
      <xdr:rowOff>9525</xdr:rowOff>
    </xdr:from>
    <xdr:to>
      <xdr:col>17</xdr:col>
      <xdr:colOff>400050</xdr:colOff>
      <xdr:row>55</xdr:row>
      <xdr:rowOff>57947</xdr:rowOff>
    </xdr:to>
    <xdr:cxnSp macro="">
      <xdr:nvCxnSpPr>
        <xdr:cNvPr id="25" name="直線コネクタ 24"/>
        <xdr:cNvCxnSpPr/>
      </xdr:nvCxnSpPr>
      <xdr:spPr>
        <a:xfrm rot="5400000" flipH="1" flipV="1">
          <a:off x="1661318" y="3995740"/>
          <a:ext cx="797322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857250</xdr:colOff>
      <xdr:row>7</xdr:row>
      <xdr:rowOff>180975</xdr:rowOff>
    </xdr:from>
    <xdr:to>
      <xdr:col>31</xdr:col>
      <xdr:colOff>990600</xdr:colOff>
      <xdr:row>8</xdr:row>
      <xdr:rowOff>104775</xdr:rowOff>
    </xdr:to>
    <xdr:sp macro="" textlink="">
      <xdr:nvSpPr>
        <xdr:cNvPr id="26" name="円/楕円 25"/>
        <xdr:cNvSpPr/>
      </xdr:nvSpPr>
      <xdr:spPr>
        <a:xfrm>
          <a:off x="10058400" y="10668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0</xdr:row>
      <xdr:rowOff>57150</xdr:rowOff>
    </xdr:from>
    <xdr:to>
      <xdr:col>34</xdr:col>
      <xdr:colOff>0</xdr:colOff>
      <xdr:row>2</xdr:row>
      <xdr:rowOff>28050</xdr:rowOff>
    </xdr:to>
    <xdr:sp macro="" textlink="">
      <xdr:nvSpPr>
        <xdr:cNvPr id="27" name="円/楕円 26"/>
        <xdr:cNvSpPr>
          <a:spLocks noChangeAspect="1"/>
        </xdr:cNvSpPr>
      </xdr:nvSpPr>
      <xdr:spPr>
        <a:xfrm>
          <a:off x="10734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28" name="円/楕円 27"/>
        <xdr:cNvSpPr/>
      </xdr:nvSpPr>
      <xdr:spPr>
        <a:xfrm>
          <a:off x="10058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27</xdr:row>
      <xdr:rowOff>200025</xdr:rowOff>
    </xdr:from>
    <xdr:to>
      <xdr:col>34</xdr:col>
      <xdr:colOff>668</xdr:colOff>
      <xdr:row>29</xdr:row>
      <xdr:rowOff>28050</xdr:rowOff>
    </xdr:to>
    <xdr:sp macro="" textlink="">
      <xdr:nvSpPr>
        <xdr:cNvPr id="29" name="円/楕円 28"/>
        <xdr:cNvSpPr>
          <a:spLocks noChangeAspect="1"/>
        </xdr:cNvSpPr>
      </xdr:nvSpPr>
      <xdr:spPr>
        <a:xfrm>
          <a:off x="10734675" y="3952875"/>
          <a:ext cx="229268"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30" name="円/楕円 29"/>
        <xdr:cNvSpPr/>
      </xdr:nvSpPr>
      <xdr:spPr>
        <a:xfrm>
          <a:off x="4343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228599</xdr:colOff>
      <xdr:row>27</xdr:row>
      <xdr:rowOff>200025</xdr:rowOff>
    </xdr:from>
    <xdr:to>
      <xdr:col>17</xdr:col>
      <xdr:colOff>1799</xdr:colOff>
      <xdr:row>29</xdr:row>
      <xdr:rowOff>20342</xdr:rowOff>
    </xdr:to>
    <xdr:sp macro="" textlink="">
      <xdr:nvSpPr>
        <xdr:cNvPr id="31" name="円/楕円 30"/>
        <xdr:cNvSpPr>
          <a:spLocks noChangeAspect="1"/>
        </xdr:cNvSpPr>
      </xdr:nvSpPr>
      <xdr:spPr>
        <a:xfrm>
          <a:off x="5019674" y="3952875"/>
          <a:ext cx="230400" cy="229892"/>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32" name="円/楕円 31"/>
        <xdr:cNvSpPr/>
      </xdr:nvSpPr>
      <xdr:spPr>
        <a:xfrm>
          <a:off x="4343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33" name="円/楕円 32"/>
        <xdr:cNvSpPr/>
      </xdr:nvSpPr>
      <xdr:spPr>
        <a:xfrm>
          <a:off x="10058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266700</xdr:colOff>
      <xdr:row>7</xdr:row>
      <xdr:rowOff>171450</xdr:rowOff>
    </xdr:from>
    <xdr:to>
      <xdr:col>16</xdr:col>
      <xdr:colOff>409575</xdr:colOff>
      <xdr:row>8</xdr:row>
      <xdr:rowOff>114300</xdr:rowOff>
    </xdr:to>
    <xdr:sp macro="" textlink="">
      <xdr:nvSpPr>
        <xdr:cNvPr id="34" name="円/楕円 3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7</xdr:row>
      <xdr:rowOff>171450</xdr:rowOff>
    </xdr:from>
    <xdr:to>
      <xdr:col>13</xdr:col>
      <xdr:colOff>352425</xdr:colOff>
      <xdr:row>8</xdr:row>
      <xdr:rowOff>114300</xdr:rowOff>
    </xdr:to>
    <xdr:sp macro="" textlink="">
      <xdr:nvSpPr>
        <xdr:cNvPr id="35" name="円/楕円 34"/>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7</xdr:row>
      <xdr:rowOff>171450</xdr:rowOff>
    </xdr:from>
    <xdr:to>
      <xdr:col>13</xdr:col>
      <xdr:colOff>76200</xdr:colOff>
      <xdr:row>8</xdr:row>
      <xdr:rowOff>123825</xdr:rowOff>
    </xdr:to>
    <xdr:sp macro="" textlink="">
      <xdr:nvSpPr>
        <xdr:cNvPr id="36" name="円/楕円 35"/>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7</xdr:row>
      <xdr:rowOff>161924</xdr:rowOff>
    </xdr:from>
    <xdr:to>
      <xdr:col>16</xdr:col>
      <xdr:colOff>104775</xdr:colOff>
      <xdr:row>8</xdr:row>
      <xdr:rowOff>123824</xdr:rowOff>
    </xdr:to>
    <xdr:sp macro="" textlink="">
      <xdr:nvSpPr>
        <xdr:cNvPr id="37" name="円/楕円 36"/>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7</xdr:row>
      <xdr:rowOff>171450</xdr:rowOff>
    </xdr:from>
    <xdr:to>
      <xdr:col>10</xdr:col>
      <xdr:colOff>104774</xdr:colOff>
      <xdr:row>8</xdr:row>
      <xdr:rowOff>123825</xdr:rowOff>
    </xdr:to>
    <xdr:sp macro="" textlink="">
      <xdr:nvSpPr>
        <xdr:cNvPr id="38" name="円/楕円 37"/>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7</xdr:row>
      <xdr:rowOff>171450</xdr:rowOff>
    </xdr:from>
    <xdr:to>
      <xdr:col>14</xdr:col>
      <xdr:colOff>85724</xdr:colOff>
      <xdr:row>8</xdr:row>
      <xdr:rowOff>123825</xdr:rowOff>
    </xdr:to>
    <xdr:sp macro="" textlink="">
      <xdr:nvSpPr>
        <xdr:cNvPr id="39" name="円/楕円 38"/>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7</xdr:row>
      <xdr:rowOff>171450</xdr:rowOff>
    </xdr:from>
    <xdr:to>
      <xdr:col>33</xdr:col>
      <xdr:colOff>409575</xdr:colOff>
      <xdr:row>8</xdr:row>
      <xdr:rowOff>114300</xdr:rowOff>
    </xdr:to>
    <xdr:sp macro="" textlink="">
      <xdr:nvSpPr>
        <xdr:cNvPr id="40" name="円/楕円 39"/>
        <xdr:cNvSpPr/>
      </xdr:nvSpPr>
      <xdr:spPr>
        <a:xfrm>
          <a:off x="10772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7</xdr:row>
      <xdr:rowOff>171450</xdr:rowOff>
    </xdr:from>
    <xdr:to>
      <xdr:col>30</xdr:col>
      <xdr:colOff>352425</xdr:colOff>
      <xdr:row>8</xdr:row>
      <xdr:rowOff>114300</xdr:rowOff>
    </xdr:to>
    <xdr:sp macro="" textlink="">
      <xdr:nvSpPr>
        <xdr:cNvPr id="41" name="円/楕円 40"/>
        <xdr:cNvSpPr/>
      </xdr:nvSpPr>
      <xdr:spPr>
        <a:xfrm>
          <a:off x="9496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7</xdr:row>
      <xdr:rowOff>171450</xdr:rowOff>
    </xdr:from>
    <xdr:to>
      <xdr:col>30</xdr:col>
      <xdr:colOff>76200</xdr:colOff>
      <xdr:row>8</xdr:row>
      <xdr:rowOff>123825</xdr:rowOff>
    </xdr:to>
    <xdr:sp macro="" textlink="">
      <xdr:nvSpPr>
        <xdr:cNvPr id="42" name="円/楕円 41"/>
        <xdr:cNvSpPr/>
      </xdr:nvSpPr>
      <xdr:spPr>
        <a:xfrm>
          <a:off x="9239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7</xdr:row>
      <xdr:rowOff>161924</xdr:rowOff>
    </xdr:from>
    <xdr:to>
      <xdr:col>33</xdr:col>
      <xdr:colOff>104775</xdr:colOff>
      <xdr:row>8</xdr:row>
      <xdr:rowOff>123824</xdr:rowOff>
    </xdr:to>
    <xdr:sp macro="" textlink="">
      <xdr:nvSpPr>
        <xdr:cNvPr id="43" name="円/楕円 42"/>
        <xdr:cNvSpPr/>
      </xdr:nvSpPr>
      <xdr:spPr>
        <a:xfrm>
          <a:off x="10496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7</xdr:row>
      <xdr:rowOff>171450</xdr:rowOff>
    </xdr:from>
    <xdr:to>
      <xdr:col>27</xdr:col>
      <xdr:colOff>104774</xdr:colOff>
      <xdr:row>8</xdr:row>
      <xdr:rowOff>123825</xdr:rowOff>
    </xdr:to>
    <xdr:sp macro="" textlink="">
      <xdr:nvSpPr>
        <xdr:cNvPr id="44" name="円/楕円 43"/>
        <xdr:cNvSpPr/>
      </xdr:nvSpPr>
      <xdr:spPr>
        <a:xfrm>
          <a:off x="8382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7</xdr:row>
      <xdr:rowOff>171450</xdr:rowOff>
    </xdr:from>
    <xdr:to>
      <xdr:col>31</xdr:col>
      <xdr:colOff>85724</xdr:colOff>
      <xdr:row>8</xdr:row>
      <xdr:rowOff>123825</xdr:rowOff>
    </xdr:to>
    <xdr:sp macro="" textlink="">
      <xdr:nvSpPr>
        <xdr:cNvPr id="45" name="円/楕円 44"/>
        <xdr:cNvSpPr/>
      </xdr:nvSpPr>
      <xdr:spPr>
        <a:xfrm>
          <a:off x="9639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34</xdr:row>
      <xdr:rowOff>171450</xdr:rowOff>
    </xdr:from>
    <xdr:to>
      <xdr:col>33</xdr:col>
      <xdr:colOff>409575</xdr:colOff>
      <xdr:row>35</xdr:row>
      <xdr:rowOff>114300</xdr:rowOff>
    </xdr:to>
    <xdr:sp macro="" textlink="">
      <xdr:nvSpPr>
        <xdr:cNvPr id="46" name="円/楕円 45"/>
        <xdr:cNvSpPr/>
      </xdr:nvSpPr>
      <xdr:spPr>
        <a:xfrm>
          <a:off x="1077277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34</xdr:row>
      <xdr:rowOff>171450</xdr:rowOff>
    </xdr:from>
    <xdr:to>
      <xdr:col>30</xdr:col>
      <xdr:colOff>352425</xdr:colOff>
      <xdr:row>35</xdr:row>
      <xdr:rowOff>114300</xdr:rowOff>
    </xdr:to>
    <xdr:sp macro="" textlink="">
      <xdr:nvSpPr>
        <xdr:cNvPr id="47" name="円/楕円 46"/>
        <xdr:cNvSpPr/>
      </xdr:nvSpPr>
      <xdr:spPr>
        <a:xfrm>
          <a:off x="9496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34</xdr:row>
      <xdr:rowOff>171450</xdr:rowOff>
    </xdr:from>
    <xdr:to>
      <xdr:col>30</xdr:col>
      <xdr:colOff>76200</xdr:colOff>
      <xdr:row>35</xdr:row>
      <xdr:rowOff>123825</xdr:rowOff>
    </xdr:to>
    <xdr:sp macro="" textlink="">
      <xdr:nvSpPr>
        <xdr:cNvPr id="48" name="円/楕円 47"/>
        <xdr:cNvSpPr/>
      </xdr:nvSpPr>
      <xdr:spPr>
        <a:xfrm>
          <a:off x="9239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34</xdr:row>
      <xdr:rowOff>161924</xdr:rowOff>
    </xdr:from>
    <xdr:to>
      <xdr:col>33</xdr:col>
      <xdr:colOff>104775</xdr:colOff>
      <xdr:row>35</xdr:row>
      <xdr:rowOff>123824</xdr:rowOff>
    </xdr:to>
    <xdr:sp macro="" textlink="">
      <xdr:nvSpPr>
        <xdr:cNvPr id="49" name="円/楕円 48"/>
        <xdr:cNvSpPr/>
      </xdr:nvSpPr>
      <xdr:spPr>
        <a:xfrm>
          <a:off x="10496550" y="4943474"/>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34</xdr:row>
      <xdr:rowOff>171450</xdr:rowOff>
    </xdr:from>
    <xdr:to>
      <xdr:col>27</xdr:col>
      <xdr:colOff>104774</xdr:colOff>
      <xdr:row>35</xdr:row>
      <xdr:rowOff>123825</xdr:rowOff>
    </xdr:to>
    <xdr:sp macro="" textlink="">
      <xdr:nvSpPr>
        <xdr:cNvPr id="50" name="円/楕円 49"/>
        <xdr:cNvSpPr/>
      </xdr:nvSpPr>
      <xdr:spPr>
        <a:xfrm>
          <a:off x="83820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34</xdr:row>
      <xdr:rowOff>171450</xdr:rowOff>
    </xdr:from>
    <xdr:to>
      <xdr:col>31</xdr:col>
      <xdr:colOff>85724</xdr:colOff>
      <xdr:row>35</xdr:row>
      <xdr:rowOff>123825</xdr:rowOff>
    </xdr:to>
    <xdr:sp macro="" textlink="">
      <xdr:nvSpPr>
        <xdr:cNvPr id="51" name="円/楕円 50"/>
        <xdr:cNvSpPr/>
      </xdr:nvSpPr>
      <xdr:spPr>
        <a:xfrm>
          <a:off x="96393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16</xdr:col>
      <xdr:colOff>266700</xdr:colOff>
      <xdr:row>34</xdr:row>
      <xdr:rowOff>171450</xdr:rowOff>
    </xdr:from>
    <xdr:to>
      <xdr:col>16</xdr:col>
      <xdr:colOff>409575</xdr:colOff>
      <xdr:row>35</xdr:row>
      <xdr:rowOff>114300</xdr:rowOff>
    </xdr:to>
    <xdr:sp macro="" textlink="">
      <xdr:nvSpPr>
        <xdr:cNvPr id="52" name="円/楕円 51"/>
        <xdr:cNvSpPr/>
      </xdr:nvSpPr>
      <xdr:spPr>
        <a:xfrm>
          <a:off x="505777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34</xdr:row>
      <xdr:rowOff>171450</xdr:rowOff>
    </xdr:from>
    <xdr:to>
      <xdr:col>13</xdr:col>
      <xdr:colOff>352425</xdr:colOff>
      <xdr:row>35</xdr:row>
      <xdr:rowOff>114300</xdr:rowOff>
    </xdr:to>
    <xdr:sp macro="" textlink="">
      <xdr:nvSpPr>
        <xdr:cNvPr id="53" name="円/楕円 52"/>
        <xdr:cNvSpPr/>
      </xdr:nvSpPr>
      <xdr:spPr>
        <a:xfrm>
          <a:off x="3781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34</xdr:row>
      <xdr:rowOff>171450</xdr:rowOff>
    </xdr:from>
    <xdr:to>
      <xdr:col>13</xdr:col>
      <xdr:colOff>76200</xdr:colOff>
      <xdr:row>35</xdr:row>
      <xdr:rowOff>123825</xdr:rowOff>
    </xdr:to>
    <xdr:sp macro="" textlink="">
      <xdr:nvSpPr>
        <xdr:cNvPr id="54" name="円/楕円 53"/>
        <xdr:cNvSpPr/>
      </xdr:nvSpPr>
      <xdr:spPr>
        <a:xfrm>
          <a:off x="3524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34</xdr:row>
      <xdr:rowOff>161924</xdr:rowOff>
    </xdr:from>
    <xdr:to>
      <xdr:col>16</xdr:col>
      <xdr:colOff>104775</xdr:colOff>
      <xdr:row>35</xdr:row>
      <xdr:rowOff>123824</xdr:rowOff>
    </xdr:to>
    <xdr:sp macro="" textlink="">
      <xdr:nvSpPr>
        <xdr:cNvPr id="55" name="円/楕円 54"/>
        <xdr:cNvSpPr/>
      </xdr:nvSpPr>
      <xdr:spPr>
        <a:xfrm>
          <a:off x="4781550" y="4943474"/>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34</xdr:row>
      <xdr:rowOff>171450</xdr:rowOff>
    </xdr:from>
    <xdr:to>
      <xdr:col>10</xdr:col>
      <xdr:colOff>104774</xdr:colOff>
      <xdr:row>35</xdr:row>
      <xdr:rowOff>123825</xdr:rowOff>
    </xdr:to>
    <xdr:sp macro="" textlink="">
      <xdr:nvSpPr>
        <xdr:cNvPr id="56" name="円/楕円 55"/>
        <xdr:cNvSpPr/>
      </xdr:nvSpPr>
      <xdr:spPr>
        <a:xfrm>
          <a:off x="26670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34</xdr:row>
      <xdr:rowOff>171450</xdr:rowOff>
    </xdr:from>
    <xdr:to>
      <xdr:col>14</xdr:col>
      <xdr:colOff>85724</xdr:colOff>
      <xdr:row>35</xdr:row>
      <xdr:rowOff>123825</xdr:rowOff>
    </xdr:to>
    <xdr:sp macro="" textlink="">
      <xdr:nvSpPr>
        <xdr:cNvPr id="57" name="円/楕円 56"/>
        <xdr:cNvSpPr/>
      </xdr:nvSpPr>
      <xdr:spPr>
        <a:xfrm>
          <a:off x="39243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47625</xdr:colOff>
      <xdr:row>55</xdr:row>
      <xdr:rowOff>123825</xdr:rowOff>
    </xdr:from>
    <xdr:to>
      <xdr:col>35</xdr:col>
      <xdr:colOff>9525</xdr:colOff>
      <xdr:row>57</xdr:row>
      <xdr:rowOff>0</xdr:rowOff>
    </xdr:to>
    <xdr:sp macro="" textlink="">
      <xdr:nvSpPr>
        <xdr:cNvPr id="58" name="テキスト ボックス 57"/>
        <xdr:cNvSpPr txBox="1"/>
      </xdr:nvSpPr>
      <xdr:spPr>
        <a:xfrm>
          <a:off x="9334500" y="8048625"/>
          <a:ext cx="17526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3175" cap="flat" cmpd="sng">
          <a:solidFill>
            <a:schemeClr val="tx1"/>
          </a:solidFill>
          <a:prstDash val="solid"/>
          <a:miter lim="800000"/>
        </a:ln>
      </a:spPr>
      <a:bodyPr rtlCol="0" anchor="ctr"/>
      <a:lstStyle>
        <a:defPPr algn="ctr">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B2:O48"/>
  <sheetViews>
    <sheetView workbookViewId="0">
      <selection activeCell="D16" sqref="D16"/>
    </sheetView>
  </sheetViews>
  <sheetFormatPr defaultRowHeight="13.5" x14ac:dyDescent="0.15"/>
  <cols>
    <col min="2" max="2" width="11.25" customWidth="1"/>
    <col min="4" max="4" width="17" style="64" customWidth="1"/>
    <col min="6" max="6" width="12" customWidth="1"/>
    <col min="7" max="7" width="14.75" hidden="1" customWidth="1"/>
    <col min="8" max="8" width="9.875" style="64" hidden="1" customWidth="1"/>
    <col min="9" max="9" width="11.375" hidden="1" customWidth="1"/>
    <col min="10" max="15" width="11.125" hidden="1" customWidth="1"/>
  </cols>
  <sheetData>
    <row r="2" spans="2:15" ht="15" customHeight="1" x14ac:dyDescent="0.15">
      <c r="B2" s="70" t="s">
        <v>59</v>
      </c>
      <c r="D2" s="72" t="s">
        <v>61</v>
      </c>
      <c r="F2" s="63"/>
      <c r="G2" s="70"/>
      <c r="H2" s="72" t="s">
        <v>47</v>
      </c>
      <c r="I2" s="70" t="s">
        <v>48</v>
      </c>
      <c r="J2" s="72" t="s">
        <v>49</v>
      </c>
      <c r="K2" s="72" t="s">
        <v>50</v>
      </c>
      <c r="L2" s="72" t="s">
        <v>51</v>
      </c>
      <c r="M2" s="72" t="s">
        <v>52</v>
      </c>
      <c r="N2" s="72" t="s">
        <v>53</v>
      </c>
      <c r="O2" s="72" t="s">
        <v>54</v>
      </c>
    </row>
    <row r="3" spans="2:15" ht="15" customHeight="1" x14ac:dyDescent="0.15">
      <c r="B3" s="66" t="s">
        <v>20</v>
      </c>
      <c r="D3" s="75" t="s">
        <v>39</v>
      </c>
      <c r="G3" s="71" t="s">
        <v>111</v>
      </c>
      <c r="H3" s="67" t="str">
        <f>IF(入力!$D33="","",入力!$D33)</f>
        <v/>
      </c>
      <c r="I3" s="67" t="str">
        <f>IF(入力!$D57="","",入力!$D57)</f>
        <v/>
      </c>
      <c r="J3" s="68" t="str">
        <f>IF(入力!$D81="","",入力!$D81)</f>
        <v/>
      </c>
      <c r="K3" s="68" t="str">
        <f>IF(入力!$D105="","",入力!$D105)</f>
        <v/>
      </c>
      <c r="L3" s="68" t="str">
        <f>IF(入力!$D129="","",入力!$D129)</f>
        <v/>
      </c>
      <c r="M3" s="68" t="str">
        <f>IF(入力!$D153="","",入力!$D153)</f>
        <v/>
      </c>
      <c r="N3" s="68" t="str">
        <f>IF(入力!$D177="","",入力!$D177)</f>
        <v/>
      </c>
      <c r="O3" s="68" t="str">
        <f>IF(入力!$D201="","",入力!$D201)</f>
        <v/>
      </c>
    </row>
    <row r="4" spans="2:15" ht="15" customHeight="1" x14ac:dyDescent="0.15">
      <c r="B4" s="66" t="s">
        <v>21</v>
      </c>
      <c r="D4" s="75" t="s">
        <v>62</v>
      </c>
      <c r="G4" s="71" t="s">
        <v>112</v>
      </c>
      <c r="H4" s="67" t="str">
        <f>IF(入力!$D35="","",入力!$D35)</f>
        <v/>
      </c>
      <c r="I4" s="67" t="str">
        <f>IF(入力!$D59="","",入力!$D59)</f>
        <v/>
      </c>
      <c r="J4" s="67" t="str">
        <f>IF(入力!$D83="","",入力!$D83)</f>
        <v/>
      </c>
      <c r="K4" s="67" t="str">
        <f>IF(入力!$D107="","",入力!$D107)</f>
        <v/>
      </c>
      <c r="L4" s="67" t="str">
        <f>IF(入力!$D131="","",入力!$D131)</f>
        <v/>
      </c>
      <c r="M4" s="67" t="str">
        <f>IF(入力!$D155="","",入力!$D155)</f>
        <v/>
      </c>
      <c r="N4" s="67" t="str">
        <f>IF(入力!$D179="","",入力!$D179)</f>
        <v/>
      </c>
      <c r="O4" s="67" t="str">
        <f>IF(入力!$D203="","",入力!$D203)</f>
        <v/>
      </c>
    </row>
    <row r="5" spans="2:15" ht="15" customHeight="1" x14ac:dyDescent="0.15">
      <c r="B5" s="66" t="s">
        <v>49</v>
      </c>
      <c r="D5" s="75" t="s">
        <v>63</v>
      </c>
      <c r="F5" t="s">
        <v>25</v>
      </c>
      <c r="G5" s="71" t="s">
        <v>84</v>
      </c>
      <c r="H5" s="67" t="str">
        <f>IF(入力!$D40="","",入力!$D40)</f>
        <v/>
      </c>
      <c r="I5" s="67" t="str">
        <f>IF(入力!$D$64="","",入力!$D$64)</f>
        <v/>
      </c>
      <c r="J5" s="67" t="str">
        <f>IF(入力!$D$88="","",入力!$D$88)</f>
        <v/>
      </c>
      <c r="K5" s="67" t="str">
        <f>IF(入力!$D$112="","",入力!$D$112)</f>
        <v/>
      </c>
      <c r="L5" s="67" t="str">
        <f>IF(入力!$D$136="","",入力!$D$136)</f>
        <v/>
      </c>
      <c r="M5" s="67" t="str">
        <f>IF(入力!$D$160="","",入力!$D$160)</f>
        <v/>
      </c>
      <c r="N5" s="67" t="str">
        <f>IF(入力!$D$184="","",入力!$D$184)</f>
        <v/>
      </c>
      <c r="O5" s="67" t="str">
        <f>IF(入力!$D$208="","",入力!$D$208)</f>
        <v/>
      </c>
    </row>
    <row r="6" spans="2:15" ht="15" customHeight="1" x14ac:dyDescent="0.15">
      <c r="B6" s="66" t="s">
        <v>50</v>
      </c>
      <c r="D6" s="75" t="s">
        <v>64</v>
      </c>
      <c r="G6" s="71" t="s">
        <v>93</v>
      </c>
      <c r="H6" s="67" t="str">
        <f>IF(入力!$D42="","",入力!$D42)</f>
        <v/>
      </c>
      <c r="I6" s="67" t="str">
        <f>IF(入力!$D$66="","",入力!$D$66)</f>
        <v/>
      </c>
      <c r="J6" s="67" t="str">
        <f>IF(入力!$D$90="","",入力!$D$90)</f>
        <v/>
      </c>
      <c r="K6" s="67" t="str">
        <f>IF(入力!$D$114="","",入力!$D$114)</f>
        <v/>
      </c>
      <c r="L6" s="67" t="str">
        <f>IF(入力!$D$138="","",入力!$D$138)</f>
        <v/>
      </c>
      <c r="M6" s="67" t="str">
        <f>IF(入力!$D$162="","",入力!$D$162)</f>
        <v/>
      </c>
      <c r="N6" s="67" t="str">
        <f>IF(入力!$D$186="","",入力!$D$186)</f>
        <v/>
      </c>
      <c r="O6" s="67" t="str">
        <f>IF(入力!$D$210="","",入力!$D$210)</f>
        <v/>
      </c>
    </row>
    <row r="7" spans="2:15" ht="15" customHeight="1" x14ac:dyDescent="0.15">
      <c r="B7" s="66" t="s">
        <v>51</v>
      </c>
      <c r="D7" s="75" t="s">
        <v>65</v>
      </c>
      <c r="G7" s="71" t="s">
        <v>94</v>
      </c>
      <c r="H7" s="67" t="str">
        <f>IF(入力!$D44="","",入力!$D44)</f>
        <v/>
      </c>
      <c r="I7" s="67" t="str">
        <f>IF(入力!$D$68="","",入力!$D$68)</f>
        <v/>
      </c>
      <c r="J7" s="67" t="str">
        <f>IF(入力!$D$92="","",入力!$D$92)</f>
        <v/>
      </c>
      <c r="K7" s="67" t="str">
        <f>IF(入力!$D$116="","",入力!$D$116)</f>
        <v/>
      </c>
      <c r="L7" s="67" t="str">
        <f>IF(入力!$D$140="","",入力!$D$140)</f>
        <v/>
      </c>
      <c r="M7" s="67" t="str">
        <f>IF(入力!$D$164="","",入力!$D$164)</f>
        <v/>
      </c>
      <c r="N7" s="67" t="str">
        <f>IF(入力!$D$188="","",入力!$D$188)</f>
        <v/>
      </c>
      <c r="O7" s="67" t="str">
        <f>IF(入力!$D$212="","",入力!$D$212)</f>
        <v/>
      </c>
    </row>
    <row r="8" spans="2:15" ht="15" customHeight="1" x14ac:dyDescent="0.15">
      <c r="B8" s="66" t="s">
        <v>52</v>
      </c>
      <c r="D8" s="75" t="s">
        <v>66</v>
      </c>
      <c r="G8" s="71" t="s">
        <v>95</v>
      </c>
      <c r="H8" s="67" t="str">
        <f>IF(入力!$D46="","",入力!$D46)</f>
        <v/>
      </c>
      <c r="I8" s="67" t="str">
        <f>IF(入力!$D$70="","",入力!$D$70)</f>
        <v/>
      </c>
      <c r="J8" s="67" t="str">
        <f>IF(入力!$D$94="","",入力!$D$94)</f>
        <v/>
      </c>
      <c r="K8" s="67" t="str">
        <f>IF(入力!$D$118="","",入力!$D$118)</f>
        <v/>
      </c>
      <c r="L8" s="67" t="str">
        <f>IF(入力!$D$142="","",入力!$D$142)</f>
        <v/>
      </c>
      <c r="M8" s="67" t="str">
        <f>IF(入力!$D$166="","",入力!$D$166)</f>
        <v/>
      </c>
      <c r="N8" s="67" t="str">
        <f>IF(入力!$D$190="","",入力!$D$190)</f>
        <v/>
      </c>
      <c r="O8" s="67" t="str">
        <f>IF(入力!$D$214="","",入力!$D$214)</f>
        <v/>
      </c>
    </row>
    <row r="9" spans="2:15" ht="15" customHeight="1" x14ac:dyDescent="0.15">
      <c r="B9" s="66" t="s">
        <v>53</v>
      </c>
      <c r="D9" s="75" t="s">
        <v>67</v>
      </c>
      <c r="G9" s="71" t="s">
        <v>96</v>
      </c>
      <c r="H9" s="67" t="str">
        <f>IF(入力!$D48="","",入力!$D48)</f>
        <v/>
      </c>
      <c r="I9" s="67" t="str">
        <f>IF(入力!$D$72="","",入力!$D$72)</f>
        <v/>
      </c>
      <c r="J9" s="67" t="str">
        <f>IF(入力!$D$96="","",入力!$D$96)</f>
        <v/>
      </c>
      <c r="K9" s="67" t="str">
        <f>IF(入力!$D$120="","",入力!$D$120)</f>
        <v/>
      </c>
      <c r="L9" s="67" t="str">
        <f>IF(入力!$D$144="","",入力!$D$144)</f>
        <v/>
      </c>
      <c r="M9" s="67" t="str">
        <f>IF(入力!$D$168="","",入力!$D$168)</f>
        <v/>
      </c>
      <c r="N9" s="67" t="str">
        <f>IF(入力!$D$192="","",入力!$D$192)</f>
        <v/>
      </c>
      <c r="O9" s="67" t="str">
        <f>IF(入力!$D$216="","",入力!$D$216)</f>
        <v/>
      </c>
    </row>
    <row r="10" spans="2:15" ht="15" customHeight="1" x14ac:dyDescent="0.15">
      <c r="B10" s="66" t="s">
        <v>54</v>
      </c>
      <c r="D10" s="75" t="s">
        <v>68</v>
      </c>
      <c r="G10" s="71" t="s">
        <v>98</v>
      </c>
      <c r="H10" s="67" t="str">
        <f>IF(入力!$F$40="","",入力!$F$40)</f>
        <v/>
      </c>
      <c r="I10" s="67" t="str">
        <f>IF(入力!$F$64="","",入力!$F$64)</f>
        <v/>
      </c>
      <c r="J10" s="67" t="str">
        <f>IF(入力!$F$88="","",入力!$F$88)</f>
        <v/>
      </c>
      <c r="K10" s="67" t="str">
        <f>IF(入力!$F$112="","",入力!$F$112)</f>
        <v/>
      </c>
      <c r="L10" s="67" t="str">
        <f>IF(入力!$F$136="","",入力!$F$136)</f>
        <v/>
      </c>
      <c r="M10" s="67" t="str">
        <f>IF(入力!$F$160="","",入力!$F$160)</f>
        <v/>
      </c>
      <c r="N10" s="67" t="str">
        <f>IF(入力!$F$184="","",入力!$F$184)</f>
        <v/>
      </c>
      <c r="O10" s="67" t="str">
        <f>IF(入力!$F$208="","",入力!$F$208)</f>
        <v/>
      </c>
    </row>
    <row r="11" spans="2:15" x14ac:dyDescent="0.15">
      <c r="D11" s="75" t="s">
        <v>69</v>
      </c>
      <c r="G11" s="71" t="s">
        <v>97</v>
      </c>
      <c r="H11" s="67" t="str">
        <f>IF(入力!$F$42="","",入力!$F$42)</f>
        <v/>
      </c>
      <c r="I11" s="67" t="str">
        <f>IF(入力!$F$66="","",入力!$F$66)</f>
        <v/>
      </c>
      <c r="J11" s="67" t="str">
        <f>IF(入力!$F$90="","",入力!$F$90)</f>
        <v/>
      </c>
      <c r="K11" s="67" t="str">
        <f>IF(入力!$F$114="","",入力!$F$114)</f>
        <v/>
      </c>
      <c r="L11" s="67" t="str">
        <f>IF(入力!$F$138="","",入力!$F$138)</f>
        <v/>
      </c>
      <c r="M11" s="67" t="str">
        <f>IF(入力!$F$162="","",入力!$F$162)</f>
        <v/>
      </c>
      <c r="N11" s="67" t="str">
        <f>IF(入力!$F$186="","",入力!$F$186)</f>
        <v/>
      </c>
      <c r="O11" s="67" t="str">
        <f>IF(入力!$F$210="","",入力!$F$210)</f>
        <v/>
      </c>
    </row>
    <row r="12" spans="2:15" x14ac:dyDescent="0.15">
      <c r="D12" s="75" t="s">
        <v>71</v>
      </c>
      <c r="G12" s="71" t="s">
        <v>99</v>
      </c>
      <c r="H12" s="67" t="str">
        <f>IF(入力!$F$44="","",入力!$F$44)</f>
        <v/>
      </c>
      <c r="I12" s="67" t="str">
        <f>IF(入力!$F$68="","",入力!$F$68)</f>
        <v/>
      </c>
      <c r="J12" s="67" t="str">
        <f>IF(入力!$F$92="","",入力!$F$92)</f>
        <v/>
      </c>
      <c r="K12" s="67" t="str">
        <f>IF(入力!$F$116="","",入力!$F$116)</f>
        <v/>
      </c>
      <c r="L12" s="67" t="str">
        <f>IF(入力!$F$140="","",入力!$F$140)</f>
        <v/>
      </c>
      <c r="M12" s="67" t="str">
        <f>IF(入力!$F$164="","",入力!$F$164)</f>
        <v/>
      </c>
      <c r="N12" s="67" t="str">
        <f>IF(入力!$F$188="","",入力!$F$188)</f>
        <v/>
      </c>
      <c r="O12" s="67" t="str">
        <f>IF(入力!$F$212="","",入力!$F$212)</f>
        <v/>
      </c>
    </row>
    <row r="13" spans="2:15" x14ac:dyDescent="0.15">
      <c r="D13" s="75" t="s">
        <v>70</v>
      </c>
      <c r="G13" s="71" t="s">
        <v>100</v>
      </c>
      <c r="H13" s="67" t="str">
        <f>IF(入力!$F$46="","",入力!$F$46)</f>
        <v/>
      </c>
      <c r="I13" s="67" t="str">
        <f>IF(入力!$F$70="","",入力!$F$70)</f>
        <v/>
      </c>
      <c r="J13" s="67" t="str">
        <f>IF(入力!$F$94="","",入力!$F$94)</f>
        <v/>
      </c>
      <c r="K13" s="67" t="str">
        <f>IF(入力!$F$118="","",入力!$F$118)</f>
        <v/>
      </c>
      <c r="L13" s="67" t="str">
        <f>IF(入力!$F$142="","",入力!$F$142)</f>
        <v/>
      </c>
      <c r="M13" s="67" t="str">
        <f>IF(入力!$F$166="","",入力!$F$166)</f>
        <v/>
      </c>
      <c r="N13" s="67" t="str">
        <f>IF(入力!$F$190="","",入力!$F$190)</f>
        <v/>
      </c>
      <c r="O13" s="67" t="str">
        <f>IF(入力!$F$214="","",入力!$F$214)</f>
        <v/>
      </c>
    </row>
    <row r="14" spans="2:15" x14ac:dyDescent="0.15">
      <c r="D14" s="75" t="s">
        <v>72</v>
      </c>
      <c r="G14" s="71" t="s">
        <v>101</v>
      </c>
      <c r="H14" s="67" t="str">
        <f>IF(入力!$F$48="","",入力!$F$48)</f>
        <v/>
      </c>
      <c r="I14" s="67" t="str">
        <f>IF(入力!$F$72="","",入力!$F$72)</f>
        <v/>
      </c>
      <c r="J14" s="67" t="str">
        <f>IF(入力!$F$96="","",入力!$F$96)</f>
        <v/>
      </c>
      <c r="K14" s="67" t="str">
        <f>IF(入力!$F$120="","",入力!$F$120)</f>
        <v/>
      </c>
      <c r="L14" s="67" t="str">
        <f>IF(入力!$F$144="","",入力!$F$144)</f>
        <v/>
      </c>
      <c r="M14" s="67" t="str">
        <f>IF(入力!$F$168="","",入力!$F$168)</f>
        <v/>
      </c>
      <c r="N14" s="67" t="str">
        <f>IF(入力!$F$192="","",入力!$F$192)</f>
        <v/>
      </c>
      <c r="O14" s="67" t="str">
        <f>IF(入力!$F$216="","",入力!$F$216)</f>
        <v/>
      </c>
    </row>
    <row r="15" spans="2:15" x14ac:dyDescent="0.15">
      <c r="D15" s="75" t="s">
        <v>74</v>
      </c>
      <c r="G15" s="71" t="s">
        <v>85</v>
      </c>
      <c r="H15" s="67" t="str">
        <f>IF(入力!$G$40="","",入力!$G$40)</f>
        <v/>
      </c>
      <c r="I15" s="67" t="str">
        <f>IF(入力!$G64="","",入力!$G64)</f>
        <v/>
      </c>
      <c r="J15" s="69" t="str">
        <f>IF(入力!$G88="","",入力!$G88)</f>
        <v/>
      </c>
      <c r="K15" s="69" t="str">
        <f>IF(入力!$G112="","",入力!$G112)</f>
        <v/>
      </c>
      <c r="L15" s="69" t="str">
        <f>IF(入力!$G136="","",入力!$G136)</f>
        <v/>
      </c>
      <c r="M15" s="69" t="str">
        <f>IF(入力!$G160="","",入力!$G160)</f>
        <v/>
      </c>
      <c r="N15" s="69" t="str">
        <f>IF(入力!$G184="","",入力!$G184)</f>
        <v/>
      </c>
      <c r="O15" s="69" t="str">
        <f>IF(入力!$G208="","",入力!$G208)</f>
        <v/>
      </c>
    </row>
    <row r="16" spans="2:15" x14ac:dyDescent="0.15">
      <c r="D16" s="75" t="s">
        <v>75</v>
      </c>
      <c r="G16" s="71" t="s">
        <v>86</v>
      </c>
      <c r="H16" s="67" t="str">
        <f>IF(入力!$G41="","",入力!$G41)</f>
        <v/>
      </c>
      <c r="I16" s="67" t="str">
        <f>IF(入力!$G65="","",入力!$G65)</f>
        <v/>
      </c>
      <c r="J16" s="69" t="str">
        <f>IF(入力!$G89="","",入力!$G89)</f>
        <v/>
      </c>
      <c r="K16" s="69" t="str">
        <f>IF(入力!$G113="","",入力!$G113)</f>
        <v/>
      </c>
      <c r="L16" s="69" t="str">
        <f>IF(入力!$G137="","",入力!$G137)</f>
        <v/>
      </c>
      <c r="M16" s="69" t="str">
        <f>IF(入力!$G161="","",入力!$G161)</f>
        <v/>
      </c>
      <c r="N16" s="69" t="str">
        <f>IF(入力!$G185="","",入力!$G185)</f>
        <v/>
      </c>
      <c r="O16" s="69" t="str">
        <f>IF(入力!$G209="","",入力!$G209)</f>
        <v/>
      </c>
    </row>
    <row r="17" spans="4:15" x14ac:dyDescent="0.15">
      <c r="D17" s="75" t="s">
        <v>73</v>
      </c>
      <c r="G17" s="71" t="s">
        <v>87</v>
      </c>
      <c r="H17" s="67" t="str">
        <f>IF(入力!$G42="","",入力!$G42)</f>
        <v/>
      </c>
      <c r="I17" s="67" t="str">
        <f>IF(入力!$G66="","",入力!$G66)</f>
        <v/>
      </c>
      <c r="J17" s="69" t="str">
        <f>IF(入力!$G90="","",入力!$G90)</f>
        <v/>
      </c>
      <c r="K17" s="69" t="str">
        <f>IF(入力!$G114="","",入力!$G114)</f>
        <v/>
      </c>
      <c r="L17" s="69" t="str">
        <f>IF(入力!$G138="","",入力!$G138)</f>
        <v/>
      </c>
      <c r="M17" s="69" t="str">
        <f>IF(入力!$G162="","",入力!$G162)</f>
        <v/>
      </c>
      <c r="N17" s="69" t="str">
        <f>IF(入力!$G186="","",入力!$G186)</f>
        <v/>
      </c>
      <c r="O17" s="69" t="str">
        <f>IF(入力!$G210="","",入力!$G210)</f>
        <v/>
      </c>
    </row>
    <row r="18" spans="4:15" x14ac:dyDescent="0.15">
      <c r="D18" s="75" t="s">
        <v>76</v>
      </c>
      <c r="G18" s="71" t="s">
        <v>88</v>
      </c>
      <c r="H18" s="67" t="str">
        <f>IF(入力!$G43="","",入力!$G43)</f>
        <v/>
      </c>
      <c r="I18" s="67" t="str">
        <f>IF(入力!$G67="","",入力!$G67)</f>
        <v/>
      </c>
      <c r="J18" s="69" t="str">
        <f>IF(入力!$G91="","",入力!$G91)</f>
        <v/>
      </c>
      <c r="K18" s="69" t="str">
        <f>IF(入力!$G115="","",入力!$G115)</f>
        <v/>
      </c>
      <c r="L18" s="69" t="str">
        <f>IF(入力!$G139="","",入力!$G139)</f>
        <v/>
      </c>
      <c r="M18" s="69" t="str">
        <f>IF(入力!$G163="","",入力!$G163)</f>
        <v/>
      </c>
      <c r="N18" s="69" t="str">
        <f>IF(入力!$G187="","",入力!$G187)</f>
        <v/>
      </c>
      <c r="O18" s="69" t="str">
        <f>IF(入力!$G211="","",入力!$G211)</f>
        <v/>
      </c>
    </row>
    <row r="19" spans="4:15" x14ac:dyDescent="0.15">
      <c r="D19" s="75" t="s">
        <v>77</v>
      </c>
      <c r="G19" s="71" t="s">
        <v>89</v>
      </c>
      <c r="H19" s="67" t="str">
        <f>IF(入力!$G44="","",入力!$G44)</f>
        <v/>
      </c>
      <c r="I19" s="67" t="str">
        <f>IF(入力!$G68="","",入力!$G68)</f>
        <v/>
      </c>
      <c r="J19" s="69" t="str">
        <f>IF(入力!$G92="","",入力!$G92)</f>
        <v/>
      </c>
      <c r="K19" s="69" t="str">
        <f>IF(入力!$G116="","",入力!$G116)</f>
        <v/>
      </c>
      <c r="L19" s="69" t="str">
        <f>IF(入力!$G140="","",入力!$G140)</f>
        <v/>
      </c>
      <c r="M19" s="69" t="str">
        <f>IF(入力!$G164="","",入力!$G164)</f>
        <v/>
      </c>
      <c r="N19" s="69" t="str">
        <f>IF(入力!$G188="","",入力!$G188)</f>
        <v/>
      </c>
      <c r="O19" s="69" t="str">
        <f>IF(入力!$G212="","",入力!$G212)</f>
        <v/>
      </c>
    </row>
    <row r="20" spans="4:15" x14ac:dyDescent="0.15">
      <c r="D20" s="75" t="s">
        <v>78</v>
      </c>
      <c r="G20" s="71" t="s">
        <v>90</v>
      </c>
      <c r="H20" s="67" t="str">
        <f>IF(入力!$G45="","",入力!$G45)</f>
        <v/>
      </c>
      <c r="I20" s="67" t="str">
        <f>IF(入力!$G69="","",入力!$G69)</f>
        <v/>
      </c>
      <c r="J20" s="69" t="str">
        <f>IF(入力!$G93="","",入力!$G93)</f>
        <v/>
      </c>
      <c r="K20" s="69" t="str">
        <f>IF(入力!$G117="","",入力!$G117)</f>
        <v/>
      </c>
      <c r="L20" s="69" t="str">
        <f>IF(入力!$G141="","",入力!$G141)</f>
        <v/>
      </c>
      <c r="M20" s="69" t="str">
        <f>IF(入力!$G165="","",入力!$G165)</f>
        <v/>
      </c>
      <c r="N20" s="69" t="str">
        <f>IF(入力!$G189="","",入力!$G189)</f>
        <v/>
      </c>
      <c r="O20" s="69" t="str">
        <f>IF(入力!$G213="","",入力!$G213)</f>
        <v/>
      </c>
    </row>
    <row r="21" spans="4:15" x14ac:dyDescent="0.15">
      <c r="D21" s="75" t="s">
        <v>79</v>
      </c>
      <c r="G21" s="71" t="s">
        <v>91</v>
      </c>
      <c r="H21" s="67" t="str">
        <f>IF(入力!$G46="","",入力!$G46)</f>
        <v/>
      </c>
      <c r="I21" s="67" t="str">
        <f>IF(入力!$G70="","",入力!$G70)</f>
        <v/>
      </c>
      <c r="J21" s="69" t="str">
        <f>IF(入力!$G94="","",入力!$G94)</f>
        <v/>
      </c>
      <c r="K21" s="69" t="str">
        <f>IF(入力!$G118="","",入力!$G118)</f>
        <v/>
      </c>
      <c r="L21" s="69" t="str">
        <f>IF(入力!$G142="","",入力!$G142)</f>
        <v/>
      </c>
      <c r="M21" s="69" t="str">
        <f>IF(入力!$G166="","",入力!$G166)</f>
        <v/>
      </c>
      <c r="N21" s="69" t="str">
        <f>IF(入力!$G190="","",入力!$G190)</f>
        <v/>
      </c>
      <c r="O21" s="69" t="str">
        <f>IF(入力!$G214="","",入力!$G214)</f>
        <v/>
      </c>
    </row>
    <row r="22" spans="4:15" x14ac:dyDescent="0.15">
      <c r="D22" s="75" t="s">
        <v>80</v>
      </c>
      <c r="G22" s="71" t="s">
        <v>92</v>
      </c>
      <c r="H22" s="67" t="str">
        <f>IF(入力!$G47="","",入力!$G47)</f>
        <v/>
      </c>
      <c r="I22" s="67" t="str">
        <f>IF(入力!$G71="","",入力!$G71)</f>
        <v/>
      </c>
      <c r="J22" s="69" t="str">
        <f>IF(入力!$G95="","",入力!$G95)</f>
        <v/>
      </c>
      <c r="K22" s="69" t="str">
        <f>IF(入力!$G119="","",入力!$G119)</f>
        <v/>
      </c>
      <c r="L22" s="69" t="str">
        <f>IF(入力!$G143="","",入力!$G143)</f>
        <v/>
      </c>
      <c r="M22" s="69" t="str">
        <f>IF(入力!$G167="","",入力!$G167)</f>
        <v/>
      </c>
      <c r="N22" s="69" t="str">
        <f>IF(入力!$G191="","",入力!$G191)</f>
        <v/>
      </c>
      <c r="O22" s="69" t="str">
        <f>IF(入力!$G215="","",入力!$G215)</f>
        <v/>
      </c>
    </row>
    <row r="23" spans="4:15" x14ac:dyDescent="0.15">
      <c r="D23" s="75" t="s">
        <v>81</v>
      </c>
      <c r="G23" s="71" t="s">
        <v>113</v>
      </c>
      <c r="H23" s="67" t="str">
        <f>IF(入力!$G48="","",入力!$G48)</f>
        <v/>
      </c>
      <c r="I23" s="67" t="str">
        <f>IF(入力!$G72="","",入力!$G72)</f>
        <v/>
      </c>
      <c r="J23" s="69" t="str">
        <f>IF(入力!$G96="","",入力!$G96)</f>
        <v/>
      </c>
      <c r="K23" s="69" t="str">
        <f>IF(入力!$G120="","",入力!$G120)</f>
        <v/>
      </c>
      <c r="L23" s="69" t="str">
        <f>IF(入力!$G144="","",入力!$G144)</f>
        <v/>
      </c>
      <c r="M23" s="69" t="str">
        <f>IF(入力!$G168="","",入力!$G168)</f>
        <v/>
      </c>
      <c r="N23" s="69" t="str">
        <f>IF(入力!$G192="","",入力!$G192)</f>
        <v/>
      </c>
      <c r="O23" s="69" t="str">
        <f>IF(入力!$G216="","",入力!$G216)</f>
        <v/>
      </c>
    </row>
    <row r="24" spans="4:15" x14ac:dyDescent="0.15">
      <c r="D24" s="75" t="s">
        <v>82</v>
      </c>
      <c r="G24" s="71" t="s">
        <v>114</v>
      </c>
      <c r="H24" s="67" t="str">
        <f>IF(入力!$G49="","",入力!$G49)</f>
        <v/>
      </c>
      <c r="I24" s="67" t="str">
        <f>IF(入力!$G73="","",入力!$G73)</f>
        <v/>
      </c>
      <c r="J24" s="69" t="str">
        <f>IF(入力!$G97="","",入力!$G97)</f>
        <v/>
      </c>
      <c r="K24" s="69" t="str">
        <f>IF(入力!$G121="","",入力!$G121)</f>
        <v/>
      </c>
      <c r="L24" s="69" t="str">
        <f>IF(入力!$G145="","",入力!$G145)</f>
        <v/>
      </c>
      <c r="M24" s="69" t="str">
        <f>IF(入力!$G169="","",入力!$G169)</f>
        <v/>
      </c>
      <c r="N24" s="69" t="str">
        <f>IF(入力!$G193="","",入力!$G193)</f>
        <v/>
      </c>
      <c r="O24" s="69" t="str">
        <f>IF(入力!$G217="","",入力!$G217)</f>
        <v/>
      </c>
    </row>
    <row r="25" spans="4:15" x14ac:dyDescent="0.15">
      <c r="D25" s="75" t="s">
        <v>83</v>
      </c>
      <c r="G25" s="71" t="s">
        <v>109</v>
      </c>
      <c r="H25" s="67" t="str">
        <f>IF(入力!$H40="","",入力!$H40)</f>
        <v/>
      </c>
      <c r="I25" s="67" t="str">
        <f>IF(入力!$H64="","",入力!$H64)</f>
        <v/>
      </c>
      <c r="J25" s="67" t="str">
        <f>IF(入力!$H88="","",入力!$H88)</f>
        <v/>
      </c>
      <c r="K25" s="67" t="str">
        <f>IF(入力!$H112="","",入力!$H112)</f>
        <v/>
      </c>
      <c r="L25" s="67" t="str">
        <f>IF(入力!$H136="","",入力!$H136)</f>
        <v/>
      </c>
      <c r="M25" s="67" t="str">
        <f>IF(入力!$H160="","",入力!$H160)</f>
        <v/>
      </c>
      <c r="N25" s="67" t="str">
        <f>IF(入力!$H184="","",入力!$H184)</f>
        <v/>
      </c>
      <c r="O25" s="67" t="str">
        <f>IF(入力!$H208="","",入力!$H208)</f>
        <v/>
      </c>
    </row>
    <row r="26" spans="4:15" x14ac:dyDescent="0.15">
      <c r="G26" s="71" t="s">
        <v>102</v>
      </c>
      <c r="H26" s="67" t="str">
        <f>IF(入力!$H41="","",入力!$H41)</f>
        <v/>
      </c>
      <c r="I26" s="67" t="str">
        <f>IF(入力!$H65="","",入力!$H65)</f>
        <v/>
      </c>
      <c r="J26" s="67" t="str">
        <f>IF(入力!$H89="","",入力!$H89)</f>
        <v/>
      </c>
      <c r="K26" s="67" t="str">
        <f>IF(入力!$H113="","",入力!$H113)</f>
        <v/>
      </c>
      <c r="L26" s="67" t="str">
        <f>IF(入力!$H137="","",入力!$H137)</f>
        <v/>
      </c>
      <c r="M26" s="67" t="str">
        <f>IF(入力!$H161="","",入力!$H161)</f>
        <v/>
      </c>
      <c r="N26" s="67" t="str">
        <f>IF(入力!$H185="","",入力!$H185)</f>
        <v/>
      </c>
      <c r="O26" s="67" t="str">
        <f>IF(入力!$H209="","",入力!$H209)</f>
        <v/>
      </c>
    </row>
    <row r="27" spans="4:15" x14ac:dyDescent="0.15">
      <c r="G27" s="71" t="s">
        <v>103</v>
      </c>
      <c r="H27" s="67" t="str">
        <f>IF(入力!$H42="","",入力!$H42)</f>
        <v/>
      </c>
      <c r="I27" s="67" t="str">
        <f>IF(入力!$H66="","",入力!$H66)</f>
        <v/>
      </c>
      <c r="J27" s="67" t="str">
        <f>IF(入力!$H90="","",入力!$H90)</f>
        <v/>
      </c>
      <c r="K27" s="67" t="str">
        <f>IF(入力!$H114="","",入力!$H114)</f>
        <v/>
      </c>
      <c r="L27" s="67" t="str">
        <f>IF(入力!$H138="","",入力!$H138)</f>
        <v/>
      </c>
      <c r="M27" s="67" t="str">
        <f>IF(入力!$H162="","",入力!$H162)</f>
        <v/>
      </c>
      <c r="N27" s="67" t="str">
        <f>IF(入力!$H186="","",入力!$H186)</f>
        <v/>
      </c>
      <c r="O27" s="67" t="str">
        <f>IF(入力!$H210="","",入力!$H210)</f>
        <v/>
      </c>
    </row>
    <row r="28" spans="4:15" x14ac:dyDescent="0.15">
      <c r="G28" s="71" t="s">
        <v>104</v>
      </c>
      <c r="H28" s="67" t="str">
        <f>IF(入力!$H43="","",入力!$H43)</f>
        <v/>
      </c>
      <c r="I28" s="67" t="str">
        <f>IF(入力!$H67="","",入力!$H67)</f>
        <v/>
      </c>
      <c r="J28" s="67" t="str">
        <f>IF(入力!$H91="","",入力!$H91)</f>
        <v/>
      </c>
      <c r="K28" s="67" t="str">
        <f>IF(入力!$H115="","",入力!$H115)</f>
        <v/>
      </c>
      <c r="L28" s="67" t="str">
        <f>IF(入力!$H139="","",入力!$H139)</f>
        <v/>
      </c>
      <c r="M28" s="67" t="str">
        <f>IF(入力!$H163="","",入力!$H163)</f>
        <v/>
      </c>
      <c r="N28" s="67" t="str">
        <f>IF(入力!$H187="","",入力!$H187)</f>
        <v/>
      </c>
      <c r="O28" s="67" t="str">
        <f>IF(入力!$H211="","",入力!$H211)</f>
        <v/>
      </c>
    </row>
    <row r="29" spans="4:15" x14ac:dyDescent="0.15">
      <c r="G29" s="71" t="s">
        <v>105</v>
      </c>
      <c r="H29" s="67" t="str">
        <f>IF(入力!$H44="","",入力!$H44)</f>
        <v/>
      </c>
      <c r="I29" s="67" t="str">
        <f>IF(入力!$H68="","",入力!$H68)</f>
        <v/>
      </c>
      <c r="J29" s="67" t="str">
        <f>IF(入力!$H92="","",入力!$H92)</f>
        <v/>
      </c>
      <c r="K29" s="67" t="str">
        <f>IF(入力!$H116="","",入力!$H116)</f>
        <v/>
      </c>
      <c r="L29" s="67" t="str">
        <f>IF(入力!$H140="","",入力!$H140)</f>
        <v/>
      </c>
      <c r="M29" s="67" t="str">
        <f>IF(入力!$H164="","",入力!$H164)</f>
        <v/>
      </c>
      <c r="N29" s="67" t="str">
        <f>IF(入力!$H188="","",入力!$H188)</f>
        <v/>
      </c>
      <c r="O29" s="67" t="str">
        <f>IF(入力!$H212="","",入力!$H212)</f>
        <v/>
      </c>
    </row>
    <row r="30" spans="4:15" x14ac:dyDescent="0.15">
      <c r="G30" s="71" t="s">
        <v>106</v>
      </c>
      <c r="H30" s="67" t="str">
        <f>IF(入力!$H45="","",入力!$H45)</f>
        <v/>
      </c>
      <c r="I30" s="67" t="str">
        <f>IF(入力!$H69="","",入力!$H69)</f>
        <v/>
      </c>
      <c r="J30" s="67" t="str">
        <f>IF(入力!$H93="","",入力!$H93)</f>
        <v/>
      </c>
      <c r="K30" s="67" t="str">
        <f>IF(入力!$H117="","",入力!$H117)</f>
        <v/>
      </c>
      <c r="L30" s="67" t="str">
        <f>IF(入力!$H141="","",入力!$H141)</f>
        <v/>
      </c>
      <c r="M30" s="67" t="str">
        <f>IF(入力!$H165="","",入力!$H165)</f>
        <v/>
      </c>
      <c r="N30" s="67" t="str">
        <f>IF(入力!$H189="","",入力!$H189)</f>
        <v/>
      </c>
      <c r="O30" s="67" t="str">
        <f>IF(入力!$H213="","",入力!$H213)</f>
        <v/>
      </c>
    </row>
    <row r="31" spans="4:15" x14ac:dyDescent="0.15">
      <c r="G31" s="71" t="s">
        <v>107</v>
      </c>
      <c r="H31" s="67" t="str">
        <f>IF(入力!$H46="","",入力!$H46)</f>
        <v/>
      </c>
      <c r="I31" s="67" t="str">
        <f>IF(入力!$H70="","",入力!$H70)</f>
        <v/>
      </c>
      <c r="J31" s="67" t="str">
        <f>IF(入力!$H94="","",入力!$H94)</f>
        <v/>
      </c>
      <c r="K31" s="67" t="str">
        <f>IF(入力!$H118="","",入力!$H118)</f>
        <v/>
      </c>
      <c r="L31" s="67" t="str">
        <f>IF(入力!$H142="","",入力!$H142)</f>
        <v/>
      </c>
      <c r="M31" s="67" t="str">
        <f>IF(入力!$H166="","",入力!$H166)</f>
        <v/>
      </c>
      <c r="N31" s="67" t="str">
        <f>IF(入力!$H190="","",入力!$H190)</f>
        <v/>
      </c>
      <c r="O31" s="67" t="str">
        <f>IF(入力!$H214="","",入力!$H214)</f>
        <v/>
      </c>
    </row>
    <row r="32" spans="4:15" x14ac:dyDescent="0.15">
      <c r="G32" s="71" t="s">
        <v>108</v>
      </c>
      <c r="H32" s="67" t="str">
        <f>IF(入力!$H47="","",入力!$H47)</f>
        <v/>
      </c>
      <c r="I32" s="67" t="str">
        <f>IF(入力!$H71="","",入力!$H71)</f>
        <v/>
      </c>
      <c r="J32" s="67" t="str">
        <f>IF(入力!$H95="","",入力!$H95)</f>
        <v/>
      </c>
      <c r="K32" s="67" t="str">
        <f>IF(入力!$H119="","",入力!$H119)</f>
        <v/>
      </c>
      <c r="L32" s="67" t="str">
        <f>IF(入力!$H143="","",入力!$H143)</f>
        <v/>
      </c>
      <c r="M32" s="67" t="str">
        <f>IF(入力!$H167="","",入力!$H167)</f>
        <v/>
      </c>
      <c r="N32" s="67" t="str">
        <f>IF(入力!$H191="","",入力!$H191)</f>
        <v/>
      </c>
      <c r="O32" s="67" t="str">
        <f>IF(入力!$H215="","",入力!$H215)</f>
        <v/>
      </c>
    </row>
    <row r="33" spans="7:15" x14ac:dyDescent="0.15">
      <c r="G33" s="71" t="s">
        <v>115</v>
      </c>
      <c r="H33" s="67" t="str">
        <f>IF(入力!$H48="","",入力!$H48)</f>
        <v/>
      </c>
      <c r="I33" s="67" t="str">
        <f>IF(入力!$H72="","",入力!$H72)</f>
        <v/>
      </c>
      <c r="J33" s="67" t="str">
        <f>IF(入力!$H96="","",入力!$H96)</f>
        <v/>
      </c>
      <c r="K33" s="67" t="str">
        <f>IF(入力!$H120="","",入力!$H120)</f>
        <v/>
      </c>
      <c r="L33" s="67" t="str">
        <f>IF(入力!$H144="","",入力!$H144)</f>
        <v/>
      </c>
      <c r="M33" s="67" t="str">
        <f>IF(入力!$H168="","",入力!$H168)</f>
        <v/>
      </c>
      <c r="N33" s="67" t="str">
        <f>IF(入力!$H192="","",入力!$H192)</f>
        <v/>
      </c>
      <c r="O33" s="67" t="str">
        <f>IF(入力!$H216="","",入力!$H216)</f>
        <v/>
      </c>
    </row>
    <row r="34" spans="7:15" x14ac:dyDescent="0.15">
      <c r="G34" s="71" t="s">
        <v>116</v>
      </c>
      <c r="H34" s="67" t="str">
        <f>IF(入力!$H49="","",入力!$H49)</f>
        <v/>
      </c>
      <c r="I34" s="67" t="str">
        <f>IF(入力!$H73="","",入力!$H73)</f>
        <v/>
      </c>
      <c r="J34" s="67" t="str">
        <f>IF(入力!$H97="","",入力!$H97)</f>
        <v/>
      </c>
      <c r="K34" s="67" t="str">
        <f>IF(入力!$H121="","",入力!$H121)</f>
        <v/>
      </c>
      <c r="L34" s="67" t="str">
        <f>IF(入力!$H145="","",入力!$H145)</f>
        <v/>
      </c>
      <c r="M34" s="67" t="str">
        <f>IF(入力!$H169="","",入力!$H169)</f>
        <v/>
      </c>
      <c r="N34" s="67" t="str">
        <f>IF(入力!$H193="","",入力!$H193)</f>
        <v/>
      </c>
      <c r="O34" s="67" t="str">
        <f>IF(入力!$H217="","",入力!$H217)</f>
        <v/>
      </c>
    </row>
    <row r="35" spans="7:15" x14ac:dyDescent="0.15">
      <c r="G35" s="86" t="s">
        <v>110</v>
      </c>
      <c r="H35" s="87" t="str">
        <f>IF(入力!$D51="","",入力!$D51)</f>
        <v/>
      </c>
      <c r="I35" s="87" t="str">
        <f>IF(入力!$D75="","",入力!$D75)</f>
        <v/>
      </c>
      <c r="J35" s="87" t="str">
        <f>IF(入力!$D99="","",入力!$D99)</f>
        <v/>
      </c>
      <c r="K35" s="87" t="str">
        <f>IF(入力!$D123="","",入力!$D123)</f>
        <v/>
      </c>
      <c r="L35" s="87" t="str">
        <f>IF(入力!$D147="","",入力!$D147)</f>
        <v/>
      </c>
      <c r="M35" s="87" t="str">
        <f>IF(入力!$D171="","",入力!$D171)</f>
        <v/>
      </c>
      <c r="N35" s="87" t="str">
        <f>IF(入力!$D195="","",入力!$D195)</f>
        <v/>
      </c>
      <c r="O35" s="87" t="str">
        <f>IF(入力!$D219="","",入力!$D219)</f>
        <v/>
      </c>
    </row>
    <row r="36" spans="7:15" x14ac:dyDescent="0.15">
      <c r="G36" s="88" t="s">
        <v>125</v>
      </c>
      <c r="H36" s="89" t="str">
        <f>IF(入力!$D$37="","",IF(LEN(入力!$D$37)=13,MOD(INT(入力!$D$37/1000000000000),10),""))</f>
        <v/>
      </c>
      <c r="I36" s="89" t="str">
        <f>IF(入力!$D$61="","",IF(LEN(入力!$D$61)=13,MOD(INT(入力!$D$61/1000000000000),10),""))</f>
        <v/>
      </c>
      <c r="J36" s="89" t="str">
        <f>IF(入力!$D$85="","",IF(LEN(入力!$D$85)=13,MOD(INT(入力!$D$85/1000000000000),10),""))</f>
        <v/>
      </c>
      <c r="K36" s="89" t="str">
        <f>IF(入力!$D$109="","",IF(LEN(入力!$D$109)=13,MOD(INT(入力!$D$109/1000000000000),10),""))</f>
        <v/>
      </c>
      <c r="L36" s="89" t="str">
        <f>IF(入力!$D$133="","",IF(LEN(入力!$D$133)=13,MOD(INT(入力!$D$133/1000000000000),10),""))</f>
        <v/>
      </c>
      <c r="M36" s="89" t="str">
        <f>IF(入力!$D$157="","",IF(LEN(入力!$D$157)=13,MOD(INT(入力!$D$157/1000000000000),10),""))</f>
        <v/>
      </c>
      <c r="N36" s="89" t="str">
        <f>IF(入力!$D$181="","",IF(LEN(入力!$D$181)=13,MOD(INT(入力!$D$181/1000000000000),10),""))</f>
        <v/>
      </c>
      <c r="O36" s="89" t="str">
        <f>IF(入力!$D$205="","",IF(LEN(入力!$D$205)=13,MOD(INT(入力!$D$205/1000000000000),10),""))</f>
        <v/>
      </c>
    </row>
    <row r="37" spans="7:15" x14ac:dyDescent="0.15">
      <c r="G37" s="88" t="s">
        <v>127</v>
      </c>
      <c r="H37" s="89" t="str">
        <f>IF(入力!$D$37="","",MOD(INT(入力!$D$37/100000000000),10))</f>
        <v/>
      </c>
      <c r="I37" s="89" t="str">
        <f>IF(入力!$D$61="","",MOD(INT(入力!$D$61/100000000000),10))</f>
        <v/>
      </c>
      <c r="J37" s="89" t="str">
        <f>IF(入力!$D$85="","",MOD(INT(入力!$D$85/100000000000),10))</f>
        <v/>
      </c>
      <c r="K37" s="89" t="str">
        <f>IF(入力!$D$109="","",MOD(INT(入力!$D$109/100000000000),10))</f>
        <v/>
      </c>
      <c r="L37" s="89" t="str">
        <f>IF(入力!$D$133="","",MOD(INT(入力!$D$133/100000000000),10))</f>
        <v/>
      </c>
      <c r="M37" s="89" t="str">
        <f>IF(入力!$D$157="","",MOD(INT(入力!$D$157/100000000000),10))</f>
        <v/>
      </c>
      <c r="N37" s="89" t="str">
        <f>IF(入力!$D$181="","",MOD(INT(入力!$D$181/100000000000),10))</f>
        <v/>
      </c>
      <c r="O37" s="89" t="str">
        <f>IF(入力!$D$205="","",MOD(INT(入力!$D$205/100000000000),10))</f>
        <v/>
      </c>
    </row>
    <row r="38" spans="7:15" x14ac:dyDescent="0.15">
      <c r="G38" s="88" t="s">
        <v>128</v>
      </c>
      <c r="H38" s="89" t="str">
        <f>IF(入力!$D$37="","",MOD(INT(入力!$D$37/10000000000),10))</f>
        <v/>
      </c>
      <c r="I38" s="89" t="str">
        <f>IF(入力!$D$61="","",MOD(INT(入力!$D$61/10000000000),10))</f>
        <v/>
      </c>
      <c r="J38" s="89" t="str">
        <f>IF(入力!$D$85="","",MOD(INT(入力!$D$85/10000000000),10))</f>
        <v/>
      </c>
      <c r="K38" s="89" t="str">
        <f>IF(入力!$D$109="","",MOD(INT(入力!$D$109/10000000000),10))</f>
        <v/>
      </c>
      <c r="L38" s="89" t="str">
        <f>IF(入力!$D$133="","",MOD(INT(入力!$D$133/10000000000),10))</f>
        <v/>
      </c>
      <c r="M38" s="89" t="str">
        <f>IF(入力!$D$157="","",MOD(INT(入力!$D$157/10000000000),10))</f>
        <v/>
      </c>
      <c r="N38" s="89" t="str">
        <f>IF(入力!$D$181="","",MOD(INT(入力!$D$181/10000000000),10))</f>
        <v/>
      </c>
      <c r="O38" s="89" t="str">
        <f>IF(入力!$D$205="","",MOD(INT(入力!$D$205/10000000000),10))</f>
        <v/>
      </c>
    </row>
    <row r="39" spans="7:15" x14ac:dyDescent="0.15">
      <c r="G39" s="88" t="s">
        <v>129</v>
      </c>
      <c r="H39" s="89" t="str">
        <f>IF(入力!$D$37="","",MOD(INT(入力!$D$37/1000000000),10))</f>
        <v/>
      </c>
      <c r="I39" s="89" t="str">
        <f>IF(入力!$D$61="","",MOD(INT(入力!$D$61/1000000000),10))</f>
        <v/>
      </c>
      <c r="J39" s="89" t="str">
        <f>IF(入力!$D$85="","",MOD(INT(入力!$D$85/1000000000),10))</f>
        <v/>
      </c>
      <c r="K39" s="89" t="str">
        <f>IF(入力!$D$109="","",MOD(INT(入力!$D$109/1000000000),10))</f>
        <v/>
      </c>
      <c r="L39" s="89" t="str">
        <f>IF(入力!$D$133="","",MOD(INT(入力!$D$133/1000000000),10))</f>
        <v/>
      </c>
      <c r="M39" s="89" t="str">
        <f>IF(入力!$D$157="","",MOD(INT(入力!$D$157/1000000000),10))</f>
        <v/>
      </c>
      <c r="N39" s="89" t="str">
        <f>IF(入力!$D$181="","",MOD(INT(入力!$D$181/1000000000),10))</f>
        <v/>
      </c>
      <c r="O39" s="89" t="str">
        <f>IF(入力!$D$205="","",MOD(INT(入力!$D$205/1000000000),10))</f>
        <v/>
      </c>
    </row>
    <row r="40" spans="7:15" x14ac:dyDescent="0.15">
      <c r="G40" s="88" t="s">
        <v>130</v>
      </c>
      <c r="H40" s="89" t="str">
        <f>IF(入力!$D$37="","",MOD(INT(入力!$D$37/100000000),10))</f>
        <v/>
      </c>
      <c r="I40" s="89" t="str">
        <f>IF(入力!$D$61="","",MOD(INT(入力!$D$61/100000000),10))</f>
        <v/>
      </c>
      <c r="J40" s="89" t="str">
        <f>IF(入力!$D$85="","",MOD(INT(入力!$D$85/100000000),10))</f>
        <v/>
      </c>
      <c r="K40" s="89" t="str">
        <f>IF(入力!$D$109="","",MOD(INT(入力!$D$109/100000000),10))</f>
        <v/>
      </c>
      <c r="L40" s="89" t="str">
        <f>IF(入力!$D$133="","",MOD(INT(入力!$D$133/100000000),10))</f>
        <v/>
      </c>
      <c r="M40" s="89" t="str">
        <f>IF(入力!$D$157="","",MOD(INT(入力!$D$157/100000000),10))</f>
        <v/>
      </c>
      <c r="N40" s="89" t="str">
        <f>IF(入力!$D$181="","",MOD(INT(入力!$D$181/100000000),10))</f>
        <v/>
      </c>
      <c r="O40" s="89" t="str">
        <f>IF(入力!$D$205="","",MOD(INT(入力!$D$205/100000000),10))</f>
        <v/>
      </c>
    </row>
    <row r="41" spans="7:15" x14ac:dyDescent="0.15">
      <c r="G41" s="88" t="s">
        <v>131</v>
      </c>
      <c r="H41" s="89" t="str">
        <f>IF(入力!$D$37="","",MOD(INT(入力!$D$37/10000000),10))</f>
        <v/>
      </c>
      <c r="I41" s="89" t="str">
        <f>IF(入力!$D$61="","",MOD(INT(入力!$D$61/10000000),10))</f>
        <v/>
      </c>
      <c r="J41" s="89" t="str">
        <f>IF(入力!$D$85="","",MOD(INT(入力!$D$85/10000000),10))</f>
        <v/>
      </c>
      <c r="K41" s="89" t="str">
        <f>IF(入力!$D$109="","",MOD(INT(入力!$D$109/10000000),10))</f>
        <v/>
      </c>
      <c r="L41" s="89" t="str">
        <f>IF(入力!$D$133="","",MOD(INT(入力!$D$133/10000000),10))</f>
        <v/>
      </c>
      <c r="M41" s="89" t="str">
        <f>IF(入力!$D$157="","",MOD(INT(入力!$D$157/10000000),10))</f>
        <v/>
      </c>
      <c r="N41" s="89" t="str">
        <f>IF(入力!$D$181="","",MOD(INT(入力!$D$181/10000000),10))</f>
        <v/>
      </c>
      <c r="O41" s="89" t="str">
        <f>IF(入力!$D$205="","",MOD(INT(入力!$D$205/10000000),10))</f>
        <v/>
      </c>
    </row>
    <row r="42" spans="7:15" x14ac:dyDescent="0.15">
      <c r="G42" s="88" t="s">
        <v>132</v>
      </c>
      <c r="H42" s="89" t="str">
        <f>IF(入力!$D$37="","",MOD(INT(入力!$D$37/1000000),10))</f>
        <v/>
      </c>
      <c r="I42" s="89" t="str">
        <f>IF(入力!$D$61="","",MOD(INT(入力!$D$61/1000000),10))</f>
        <v/>
      </c>
      <c r="J42" s="89" t="str">
        <f>IF(入力!$D$85="","",MOD(INT(入力!$D$85/1000000),10))</f>
        <v/>
      </c>
      <c r="K42" s="89" t="str">
        <f>IF(入力!$D$109="","",MOD(INT(入力!$D$109/1000000),10))</f>
        <v/>
      </c>
      <c r="L42" s="89" t="str">
        <f>IF(入力!$D$133="","",MOD(INT(入力!$D$133/1000000),10))</f>
        <v/>
      </c>
      <c r="M42" s="89" t="str">
        <f>IF(入力!$D$157="","",MOD(INT(入力!$D$157/1000000),10))</f>
        <v/>
      </c>
      <c r="N42" s="89" t="str">
        <f>IF(入力!$D$181="","",MOD(INT(入力!$D$181/1000000),10))</f>
        <v/>
      </c>
      <c r="O42" s="89" t="str">
        <f>IF(入力!$D$205="","",MOD(INT(入力!$D$205/1000000),10))</f>
        <v/>
      </c>
    </row>
    <row r="43" spans="7:15" x14ac:dyDescent="0.15">
      <c r="G43" s="88" t="s">
        <v>133</v>
      </c>
      <c r="H43" s="89" t="str">
        <f>IF(入力!$D$37="","",MOD(INT(入力!$D$37/100000),10))</f>
        <v/>
      </c>
      <c r="I43" s="89" t="str">
        <f>IF(入力!$D$61="","",MOD(INT(入力!$D$61/100000),10))</f>
        <v/>
      </c>
      <c r="J43" s="89" t="str">
        <f>IF(入力!$D$85="","",MOD(INT(入力!$D$85/100000),10))</f>
        <v/>
      </c>
      <c r="K43" s="89" t="str">
        <f>IF(入力!$D$109="","",MOD(INT(入力!$D$109/100000),10))</f>
        <v/>
      </c>
      <c r="L43" s="89" t="str">
        <f>IF(入力!$D$133="","",MOD(INT(入力!$D$133/100000),10))</f>
        <v/>
      </c>
      <c r="M43" s="89" t="str">
        <f>IF(入力!$D$157="","",MOD(INT(入力!$D$157/100000),10))</f>
        <v/>
      </c>
      <c r="N43" s="89" t="str">
        <f>IF(入力!$D$181="","",MOD(INT(入力!$D$181/100000),10))</f>
        <v/>
      </c>
      <c r="O43" s="89" t="str">
        <f>IF(入力!$D$205="","",MOD(INT(入力!$D$205/100000),10))</f>
        <v/>
      </c>
    </row>
    <row r="44" spans="7:15" x14ac:dyDescent="0.15">
      <c r="G44" s="88" t="s">
        <v>134</v>
      </c>
      <c r="H44" s="89" t="str">
        <f>IF(入力!$D$37="","",MOD(INT(入力!$D$37/10000),10))</f>
        <v/>
      </c>
      <c r="I44" s="89" t="str">
        <f>IF(入力!$D$61="","",MOD(INT(入力!$D$61/10000),10))</f>
        <v/>
      </c>
      <c r="J44" s="89" t="str">
        <f>IF(入力!$D$85="","",MOD(INT(入力!$D$85/10000),10))</f>
        <v/>
      </c>
      <c r="K44" s="89" t="str">
        <f>IF(入力!$D$109="","",MOD(INT(入力!$D$109/10000),10))</f>
        <v/>
      </c>
      <c r="L44" s="89" t="str">
        <f>IF(入力!$D$133="","",MOD(INT(入力!$D$133/10000),10))</f>
        <v/>
      </c>
      <c r="M44" s="89" t="str">
        <f>IF(入力!$D$157="","",MOD(INT(入力!$D$157/10000),10))</f>
        <v/>
      </c>
      <c r="N44" s="89" t="str">
        <f>IF(入力!$D$181="","",MOD(INT(入力!$D$181/10000),10))</f>
        <v/>
      </c>
      <c r="O44" s="89" t="str">
        <f>IF(入力!$D$205="","",MOD(INT(入力!$D$205/10000),10))</f>
        <v/>
      </c>
    </row>
    <row r="45" spans="7:15" x14ac:dyDescent="0.15">
      <c r="G45" s="88" t="s">
        <v>135</v>
      </c>
      <c r="H45" s="89" t="str">
        <f>IF(入力!$D$37="","",MOD(INT(入力!$D$37/1000),10))</f>
        <v/>
      </c>
      <c r="I45" s="89" t="str">
        <f>IF(入力!$D$61="","",MOD(INT(入力!$D$61/1000),10))</f>
        <v/>
      </c>
      <c r="J45" s="89" t="str">
        <f>IF(入力!$D$85="","",MOD(INT(入力!$D$85/1000),10))</f>
        <v/>
      </c>
      <c r="K45" s="89" t="str">
        <f>IF(入力!$D$109="","",MOD(INT(入力!$D$109/1000),10))</f>
        <v/>
      </c>
      <c r="L45" s="89" t="str">
        <f>IF(入力!$D$133="","",MOD(INT(入力!$D$133/1000),10))</f>
        <v/>
      </c>
      <c r="M45" s="89" t="str">
        <f>IF(入力!$D$157="","",MOD(INT(入力!$D$157/1000),10))</f>
        <v/>
      </c>
      <c r="N45" s="89" t="str">
        <f>IF(入力!$D$181="","",MOD(INT(入力!$D$181/1000),10))</f>
        <v/>
      </c>
      <c r="O45" s="89" t="str">
        <f>IF(入力!$D$205="","",MOD(INT(入力!$D$205/1000),10))</f>
        <v/>
      </c>
    </row>
    <row r="46" spans="7:15" x14ac:dyDescent="0.15">
      <c r="G46" s="88" t="s">
        <v>136</v>
      </c>
      <c r="H46" s="89" t="str">
        <f>IF(入力!$D$37="","",MOD(INT(入力!$D$37/100),10))</f>
        <v/>
      </c>
      <c r="I46" s="89" t="str">
        <f>IF(入力!$D$61="","",MOD(INT(入力!$D$61/100),10))</f>
        <v/>
      </c>
      <c r="J46" s="89" t="str">
        <f>IF(入力!$D$85="","",MOD(INT(入力!$D$85/100),10))</f>
        <v/>
      </c>
      <c r="K46" s="89" t="str">
        <f>IF(入力!$D$109="","",MOD(INT(入力!$D$109/100),10))</f>
        <v/>
      </c>
      <c r="L46" s="89" t="str">
        <f>IF(入力!$D$133="","",MOD(INT(入力!$D$133/100),10))</f>
        <v/>
      </c>
      <c r="M46" s="89" t="str">
        <f>IF(入力!$D$157="","",MOD(INT(入力!$D$157/100),10))</f>
        <v/>
      </c>
      <c r="N46" s="89" t="str">
        <f>IF(入力!$D$181="","",MOD(INT(入力!$D$181/100),10))</f>
        <v/>
      </c>
      <c r="O46" s="89" t="str">
        <f>IF(入力!$D$205="","",MOD(INT(入力!$D$205/100),10))</f>
        <v/>
      </c>
    </row>
    <row r="47" spans="7:15" x14ac:dyDescent="0.15">
      <c r="G47" s="88" t="s">
        <v>137</v>
      </c>
      <c r="H47" s="89" t="str">
        <f>IF(入力!$D$37="","",MOD(INT(入力!$D$37/10),10))</f>
        <v/>
      </c>
      <c r="I47" s="89" t="str">
        <f>IF(入力!$D$61="","",MOD(INT(入力!$D$61/10),10))</f>
        <v/>
      </c>
      <c r="J47" s="89" t="str">
        <f>IF(入力!$D$85="","",MOD(INT(入力!$D$85/10),10))</f>
        <v/>
      </c>
      <c r="K47" s="89" t="str">
        <f>IF(入力!$D$109="","",MOD(INT(入力!$D$109/10),10))</f>
        <v/>
      </c>
      <c r="L47" s="89" t="str">
        <f>IF(入力!$D$133="","",MOD(INT(入力!$D$133/10),10))</f>
        <v/>
      </c>
      <c r="M47" s="89" t="str">
        <f>IF(入力!$D$157="","",MOD(INT(入力!$D$157/10),10))</f>
        <v/>
      </c>
      <c r="N47" s="89" t="str">
        <f>IF(入力!$D$181="","",MOD(INT(入力!$D$181/10),10))</f>
        <v/>
      </c>
      <c r="O47" s="89" t="str">
        <f>IF(入力!$D$205="","",MOD(INT(入力!$D$205/10),10))</f>
        <v/>
      </c>
    </row>
    <row r="48" spans="7:15" x14ac:dyDescent="0.15">
      <c r="G48" s="88" t="s">
        <v>138</v>
      </c>
      <c r="H48" s="89" t="str">
        <f>IF(入力!$D$37="","",MOD(INT(入力!$D$37/1),10))</f>
        <v/>
      </c>
      <c r="I48" s="89" t="str">
        <f>IF(入力!$D$61="","",MOD(INT(入力!$D$61/1),10))</f>
        <v/>
      </c>
      <c r="J48" s="89" t="str">
        <f>IF(入力!$D$85="","",MOD(INT(入力!$D$85/1),10))</f>
        <v/>
      </c>
      <c r="K48" s="89" t="str">
        <f>IF(入力!$D$109="","",MOD(INT(入力!$D$109/1),10))</f>
        <v/>
      </c>
      <c r="L48" s="89" t="str">
        <f>IF(入力!$D$133="","",MOD(INT(入力!$D$133/1),10))</f>
        <v/>
      </c>
      <c r="M48" s="89" t="str">
        <f>IF(入力!$D$157="","",MOD(INT(入力!$D$157/1),10))</f>
        <v/>
      </c>
      <c r="N48" s="89" t="str">
        <f>IF(入力!$D$181="","",MOD(INT(入力!$D$181/1),10))</f>
        <v/>
      </c>
      <c r="O48" s="89" t="str">
        <f>IF(入力!$D$205="","",MOD(INT(入力!$D$205/1),10))</f>
        <v/>
      </c>
    </row>
  </sheetData>
  <sheetProtection sheet="1" objects="1" scenarios="1"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K227"/>
  <sheetViews>
    <sheetView showGridLines="0" tabSelected="1" workbookViewId="0">
      <selection activeCell="C4" sqref="C4"/>
    </sheetView>
  </sheetViews>
  <sheetFormatPr defaultRowHeight="13.5" x14ac:dyDescent="0.15"/>
  <cols>
    <col min="1" max="1" width="3.75" style="20" customWidth="1"/>
    <col min="2" max="2" width="13.125" style="20" customWidth="1"/>
    <col min="3" max="3" width="7.375" style="20" customWidth="1"/>
    <col min="4" max="4" width="9.625" style="20" customWidth="1"/>
    <col min="5" max="5" width="10.625" style="20" customWidth="1"/>
    <col min="6" max="6" width="17.5" style="20" customWidth="1"/>
    <col min="7" max="8" width="16" style="20" customWidth="1"/>
    <col min="9" max="10" width="9" style="20"/>
    <col min="11" max="15" width="9" style="20" customWidth="1"/>
    <col min="16" max="16384" width="9" style="20"/>
  </cols>
  <sheetData>
    <row r="1" spans="1:11" ht="20.25" customHeight="1" x14ac:dyDescent="0.15">
      <c r="I1" s="76"/>
      <c r="J1" s="76"/>
    </row>
    <row r="2" spans="1:11" ht="17.25" x14ac:dyDescent="0.15">
      <c r="B2" s="21" t="s">
        <v>19</v>
      </c>
      <c r="F2" s="33"/>
      <c r="G2" s="23" t="s">
        <v>117</v>
      </c>
    </row>
    <row r="3" spans="1:11" ht="18" customHeight="1" x14ac:dyDescent="0.15">
      <c r="B3" s="21"/>
      <c r="G3" s="22" t="s">
        <v>47</v>
      </c>
      <c r="H3" s="97" t="str">
        <f>IF(D33="","",D33)</f>
        <v/>
      </c>
      <c r="I3" s="98"/>
      <c r="K3" s="90" t="s">
        <v>146</v>
      </c>
    </row>
    <row r="4" spans="1:11" ht="18" customHeight="1" x14ac:dyDescent="0.15">
      <c r="C4" s="93" t="s">
        <v>154</v>
      </c>
      <c r="D4" s="65"/>
      <c r="E4" s="23" t="s">
        <v>17</v>
      </c>
      <c r="F4" s="22"/>
      <c r="G4" s="22" t="s">
        <v>48</v>
      </c>
      <c r="H4" s="97" t="str">
        <f>IF(D57="","",D57)</f>
        <v/>
      </c>
      <c r="I4" s="98"/>
      <c r="K4" s="20" t="s">
        <v>140</v>
      </c>
    </row>
    <row r="5" spans="1:11" ht="18" customHeight="1" x14ac:dyDescent="0.15">
      <c r="C5" s="22"/>
      <c r="D5" s="58"/>
      <c r="E5" s="23"/>
      <c r="F5" s="22"/>
      <c r="G5" s="22" t="s">
        <v>49</v>
      </c>
      <c r="H5" s="97" t="str">
        <f>IF(D81="","",D81)</f>
        <v/>
      </c>
      <c r="I5" s="98"/>
      <c r="K5" s="20" t="s">
        <v>142</v>
      </c>
    </row>
    <row r="6" spans="1:11" ht="18" customHeight="1" x14ac:dyDescent="0.15">
      <c r="B6" s="117" t="s">
        <v>60</v>
      </c>
      <c r="C6" s="118"/>
      <c r="D6" s="91" t="s">
        <v>12</v>
      </c>
      <c r="E6" s="91" t="s">
        <v>21</v>
      </c>
      <c r="F6" s="92" t="s">
        <v>148</v>
      </c>
      <c r="G6" s="22" t="s">
        <v>50</v>
      </c>
      <c r="H6" s="97" t="str">
        <f>IF(D105="","",D105)</f>
        <v/>
      </c>
      <c r="I6" s="98"/>
      <c r="K6" s="20" t="s">
        <v>147</v>
      </c>
    </row>
    <row r="7" spans="1:11" ht="18" customHeight="1" x14ac:dyDescent="0.15">
      <c r="A7" s="119"/>
      <c r="B7" s="119"/>
      <c r="C7" s="119"/>
      <c r="D7" s="91" t="s">
        <v>49</v>
      </c>
      <c r="E7" s="91" t="s">
        <v>50</v>
      </c>
      <c r="F7" s="92" t="s">
        <v>149</v>
      </c>
      <c r="G7" s="22" t="s">
        <v>51</v>
      </c>
      <c r="H7" s="99" t="str">
        <f>IF(D129="","",D129)</f>
        <v/>
      </c>
      <c r="I7" s="100"/>
    </row>
    <row r="8" spans="1:11" ht="18" customHeight="1" x14ac:dyDescent="0.15">
      <c r="A8" s="119"/>
      <c r="B8" s="119"/>
      <c r="C8" s="119"/>
      <c r="D8" s="22"/>
      <c r="E8" s="22"/>
      <c r="F8" s="22"/>
      <c r="G8" s="22" t="s">
        <v>52</v>
      </c>
      <c r="H8" s="101" t="str">
        <f>IF(D153="","",D153)</f>
        <v/>
      </c>
      <c r="I8" s="102"/>
      <c r="K8" s="20" t="s">
        <v>141</v>
      </c>
    </row>
    <row r="9" spans="1:11" ht="18" customHeight="1" x14ac:dyDescent="0.15">
      <c r="A9" s="50"/>
      <c r="B9" s="119" t="s">
        <v>43</v>
      </c>
      <c r="C9" s="120"/>
      <c r="D9" s="91" t="s">
        <v>51</v>
      </c>
      <c r="E9" s="91" t="s">
        <v>52</v>
      </c>
      <c r="F9" s="22"/>
      <c r="G9" s="22" t="s">
        <v>53</v>
      </c>
      <c r="H9" s="97" t="str">
        <f>IF(D177="","",D177)</f>
        <v/>
      </c>
      <c r="I9" s="98"/>
      <c r="K9" s="20" t="s">
        <v>143</v>
      </c>
    </row>
    <row r="10" spans="1:11" ht="18" customHeight="1" x14ac:dyDescent="0.15">
      <c r="A10" s="50"/>
      <c r="B10" s="48"/>
      <c r="C10" s="25"/>
      <c r="D10" s="91" t="s">
        <v>53</v>
      </c>
      <c r="E10" s="91" t="s">
        <v>54</v>
      </c>
      <c r="F10" s="22"/>
      <c r="G10" s="22" t="s">
        <v>54</v>
      </c>
      <c r="H10" s="99" t="str">
        <f>IF(D201="","",D201)</f>
        <v/>
      </c>
      <c r="I10" s="100"/>
      <c r="K10" s="20" t="s">
        <v>144</v>
      </c>
    </row>
    <row r="11" spans="1:11" ht="14.25" customHeight="1" x14ac:dyDescent="0.15">
      <c r="A11" s="48"/>
      <c r="B11" s="48"/>
      <c r="C11" s="48"/>
      <c r="D11" s="17"/>
      <c r="E11" s="17"/>
      <c r="F11" s="22"/>
      <c r="G11" s="48"/>
      <c r="H11" s="48"/>
      <c r="K11" s="20" t="s">
        <v>145</v>
      </c>
    </row>
    <row r="12" spans="1:11" ht="14.25" customHeight="1" x14ac:dyDescent="0.15">
      <c r="A12" s="48"/>
      <c r="B12" s="23" t="s">
        <v>24</v>
      </c>
      <c r="C12" s="48"/>
      <c r="D12" s="17"/>
      <c r="E12" s="17"/>
      <c r="F12" s="22"/>
      <c r="G12" s="48"/>
      <c r="H12" s="48"/>
    </row>
    <row r="13" spans="1:11" ht="14.25" customHeight="1" x14ac:dyDescent="0.15">
      <c r="A13" s="73"/>
      <c r="B13" s="23" t="s">
        <v>120</v>
      </c>
      <c r="C13" s="73"/>
      <c r="D13" s="17"/>
      <c r="E13" s="17"/>
      <c r="F13" s="22"/>
      <c r="G13" s="73"/>
      <c r="H13" s="73"/>
      <c r="K13" s="20" t="s">
        <v>152</v>
      </c>
    </row>
    <row r="14" spans="1:11" ht="14.25" customHeight="1" thickBot="1" x14ac:dyDescent="0.2">
      <c r="A14" s="25"/>
      <c r="B14" s="26"/>
      <c r="C14" s="26"/>
      <c r="D14" s="27"/>
      <c r="E14" s="27"/>
      <c r="F14" s="28"/>
      <c r="G14" s="26"/>
      <c r="H14" s="26"/>
      <c r="I14" s="29"/>
      <c r="J14" s="24"/>
      <c r="K14" s="20" t="s">
        <v>153</v>
      </c>
    </row>
    <row r="15" spans="1:11" ht="14.25" customHeight="1" thickTop="1" x14ac:dyDescent="0.15">
      <c r="A15" s="119"/>
      <c r="B15" s="119"/>
      <c r="C15" s="119"/>
      <c r="D15" s="22"/>
      <c r="E15" s="22"/>
      <c r="F15" s="22"/>
      <c r="G15" s="22"/>
      <c r="H15" s="22"/>
      <c r="K15" s="20" t="s">
        <v>150</v>
      </c>
    </row>
    <row r="16" spans="1:11" ht="14.25" customHeight="1" x14ac:dyDescent="0.15">
      <c r="C16" s="22"/>
      <c r="D16" s="22"/>
      <c r="E16" s="22"/>
      <c r="F16" s="22"/>
      <c r="G16" s="22"/>
      <c r="H16" s="22"/>
      <c r="K16" s="20" t="s">
        <v>151</v>
      </c>
    </row>
    <row r="17" spans="2:10" ht="24" customHeight="1" x14ac:dyDescent="0.15">
      <c r="B17" s="21" t="s">
        <v>18</v>
      </c>
      <c r="C17" s="22"/>
      <c r="D17" s="22"/>
      <c r="E17" s="22"/>
      <c r="F17" s="22"/>
      <c r="G17" s="22"/>
      <c r="H17" s="22"/>
    </row>
    <row r="19" spans="2:10" ht="15" customHeight="1" x14ac:dyDescent="0.15">
      <c r="C19" s="22" t="s">
        <v>9</v>
      </c>
      <c r="D19" s="113"/>
      <c r="E19" s="113"/>
      <c r="F19" s="113"/>
      <c r="G19" s="113"/>
      <c r="H19" s="30"/>
      <c r="I19" s="32"/>
    </row>
    <row r="20" spans="2:10" x14ac:dyDescent="0.15">
      <c r="H20" s="24"/>
    </row>
    <row r="21" spans="2:10" ht="15" customHeight="1" x14ac:dyDescent="0.15">
      <c r="C21" s="22" t="s">
        <v>10</v>
      </c>
      <c r="D21" s="114"/>
      <c r="E21" s="115"/>
      <c r="F21" s="115"/>
      <c r="G21" s="116"/>
      <c r="H21" s="32"/>
      <c r="I21" s="32"/>
    </row>
    <row r="22" spans="2:10" x14ac:dyDescent="0.15">
      <c r="H22" s="24"/>
      <c r="I22" s="24"/>
    </row>
    <row r="23" spans="2:10" ht="15" customHeight="1" x14ac:dyDescent="0.15">
      <c r="C23" s="22" t="s">
        <v>11</v>
      </c>
      <c r="D23" s="114"/>
      <c r="E23" s="115"/>
      <c r="F23" s="115"/>
      <c r="G23" s="116"/>
      <c r="H23" s="32"/>
      <c r="I23" s="32"/>
    </row>
    <row r="24" spans="2:10" ht="15" customHeight="1" x14ac:dyDescent="0.15">
      <c r="C24" s="22"/>
      <c r="D24" s="84"/>
      <c r="E24" s="84"/>
      <c r="F24" s="84"/>
      <c r="G24" s="84"/>
      <c r="H24" s="32"/>
      <c r="I24" s="32"/>
    </row>
    <row r="25" spans="2:10" ht="15" customHeight="1" x14ac:dyDescent="0.15">
      <c r="C25" s="22" t="s">
        <v>126</v>
      </c>
      <c r="D25" s="125"/>
      <c r="E25" s="126"/>
      <c r="F25" s="126"/>
      <c r="G25" s="127"/>
      <c r="H25" s="32"/>
      <c r="I25" s="32"/>
    </row>
    <row r="26" spans="2:10" ht="15" customHeight="1" x14ac:dyDescent="0.15">
      <c r="C26" s="22"/>
      <c r="D26" s="32"/>
      <c r="E26" s="32"/>
      <c r="F26" s="32"/>
      <c r="G26" s="32"/>
      <c r="H26" s="32"/>
      <c r="I26" s="32"/>
    </row>
    <row r="27" spans="2:10" x14ac:dyDescent="0.15">
      <c r="C27" s="22" t="s">
        <v>27</v>
      </c>
      <c r="D27" s="123"/>
      <c r="E27" s="124"/>
      <c r="F27" s="59" t="s">
        <v>44</v>
      </c>
      <c r="G27" s="52"/>
    </row>
    <row r="28" spans="2:10" x14ac:dyDescent="0.15">
      <c r="C28" s="22" t="s">
        <v>45</v>
      </c>
      <c r="D28" s="60"/>
      <c r="E28" s="60"/>
      <c r="F28" s="61" t="s">
        <v>46</v>
      </c>
    </row>
    <row r="29" spans="2:10" ht="14.25" thickBot="1" x14ac:dyDescent="0.2">
      <c r="B29" s="29"/>
      <c r="C29" s="29"/>
      <c r="D29" s="29"/>
      <c r="E29" s="29"/>
      <c r="F29" s="29"/>
      <c r="G29" s="29"/>
      <c r="H29" s="29"/>
      <c r="I29" s="29"/>
      <c r="J29" s="24"/>
    </row>
    <row r="30" spans="2:10" ht="14.25" thickTop="1" x14ac:dyDescent="0.15"/>
    <row r="31" spans="2:10" ht="17.25" x14ac:dyDescent="0.15">
      <c r="B31" s="21" t="s">
        <v>12</v>
      </c>
    </row>
    <row r="33" spans="3:9" ht="15" customHeight="1" x14ac:dyDescent="0.15">
      <c r="C33" s="22" t="s">
        <v>9</v>
      </c>
      <c r="D33" s="121"/>
      <c r="E33" s="122"/>
      <c r="F33" s="122"/>
      <c r="G33" s="122"/>
      <c r="H33" s="122"/>
      <c r="I33" s="30"/>
    </row>
    <row r="35" spans="3:9" ht="15" customHeight="1" x14ac:dyDescent="0.15">
      <c r="C35" s="22" t="s">
        <v>10</v>
      </c>
      <c r="D35" s="121"/>
      <c r="E35" s="122"/>
      <c r="F35" s="122"/>
      <c r="G35" s="122"/>
      <c r="H35" s="122"/>
      <c r="I35" s="30"/>
    </row>
    <row r="36" spans="3:9" ht="15" customHeight="1" x14ac:dyDescent="0.15">
      <c r="C36" s="22"/>
      <c r="D36" s="83"/>
      <c r="E36" s="83"/>
      <c r="F36" s="83"/>
      <c r="G36" s="83"/>
      <c r="H36" s="83"/>
      <c r="I36" s="32"/>
    </row>
    <row r="37" spans="3:9" ht="15" customHeight="1" x14ac:dyDescent="0.15">
      <c r="C37" s="22" t="s">
        <v>126</v>
      </c>
      <c r="D37" s="125"/>
      <c r="E37" s="126"/>
      <c r="F37" s="126"/>
      <c r="G37" s="126"/>
      <c r="H37" s="127"/>
      <c r="I37" s="32"/>
    </row>
    <row r="39" spans="3:9" ht="18" customHeight="1" x14ac:dyDescent="0.15">
      <c r="C39" s="19"/>
      <c r="D39" s="104" t="s">
        <v>40</v>
      </c>
      <c r="E39" s="105"/>
      <c r="F39" s="49" t="s">
        <v>41</v>
      </c>
      <c r="G39" s="51" t="s">
        <v>35</v>
      </c>
      <c r="H39" s="51" t="s">
        <v>42</v>
      </c>
    </row>
    <row r="40" spans="3:9" ht="13.5" customHeight="1" x14ac:dyDescent="0.15">
      <c r="C40" s="18"/>
      <c r="D40" s="106"/>
      <c r="E40" s="107"/>
      <c r="F40" s="110"/>
      <c r="G40" s="53"/>
      <c r="H40" s="53"/>
    </row>
    <row r="41" spans="3:9" ht="19.5" customHeight="1" x14ac:dyDescent="0.15">
      <c r="C41" s="18"/>
      <c r="D41" s="108"/>
      <c r="E41" s="109"/>
      <c r="F41" s="111"/>
      <c r="G41" s="54"/>
      <c r="H41" s="54"/>
    </row>
    <row r="42" spans="3:9" ht="13.5" customHeight="1" x14ac:dyDescent="0.15">
      <c r="C42" s="18"/>
      <c r="D42" s="106"/>
      <c r="E42" s="107"/>
      <c r="F42" s="110"/>
      <c r="G42" s="53"/>
      <c r="H42" s="55"/>
    </row>
    <row r="43" spans="3:9" ht="19.5" customHeight="1" x14ac:dyDescent="0.15">
      <c r="C43" s="18"/>
      <c r="D43" s="108"/>
      <c r="E43" s="109"/>
      <c r="F43" s="111"/>
      <c r="G43" s="54"/>
      <c r="H43" s="54"/>
    </row>
    <row r="44" spans="3:9" ht="13.5" customHeight="1" x14ac:dyDescent="0.15">
      <c r="C44" s="18"/>
      <c r="D44" s="106"/>
      <c r="E44" s="107"/>
      <c r="F44" s="110"/>
      <c r="G44" s="56"/>
      <c r="H44" s="53"/>
    </row>
    <row r="45" spans="3:9" ht="19.5" customHeight="1" x14ac:dyDescent="0.15">
      <c r="C45" s="18"/>
      <c r="D45" s="108"/>
      <c r="E45" s="109"/>
      <c r="F45" s="111"/>
      <c r="G45" s="57"/>
      <c r="H45" s="57"/>
    </row>
    <row r="46" spans="3:9" ht="13.5" customHeight="1" x14ac:dyDescent="0.15">
      <c r="C46" s="18"/>
      <c r="D46" s="106"/>
      <c r="E46" s="107"/>
      <c r="F46" s="110"/>
      <c r="G46" s="53"/>
      <c r="H46" s="55"/>
    </row>
    <row r="47" spans="3:9" ht="19.5" customHeight="1" x14ac:dyDescent="0.15">
      <c r="C47" s="18"/>
      <c r="D47" s="108"/>
      <c r="E47" s="109"/>
      <c r="F47" s="111"/>
      <c r="G47" s="54"/>
      <c r="H47" s="54"/>
    </row>
    <row r="48" spans="3:9" ht="13.5" customHeight="1" x14ac:dyDescent="0.15">
      <c r="C48" s="18"/>
      <c r="D48" s="106"/>
      <c r="E48" s="107"/>
      <c r="F48" s="110"/>
      <c r="G48" s="53"/>
      <c r="H48" s="53"/>
    </row>
    <row r="49" spans="2:9" ht="19.5" customHeight="1" x14ac:dyDescent="0.15">
      <c r="C49" s="18"/>
      <c r="D49" s="108"/>
      <c r="E49" s="109"/>
      <c r="F49" s="111"/>
      <c r="G49" s="54"/>
      <c r="H49" s="54"/>
    </row>
    <row r="51" spans="2:9" ht="15" customHeight="1" x14ac:dyDescent="0.15">
      <c r="C51" s="22" t="s">
        <v>13</v>
      </c>
      <c r="D51" s="121"/>
      <c r="E51" s="122"/>
      <c r="F51" s="122"/>
      <c r="G51" s="122"/>
      <c r="H51" s="122"/>
      <c r="I51" s="31"/>
    </row>
    <row r="52" spans="2:9" ht="15" customHeight="1" x14ac:dyDescent="0.15">
      <c r="C52" s="22"/>
      <c r="D52" s="32"/>
      <c r="E52" s="32"/>
      <c r="F52" s="32"/>
      <c r="G52" s="32"/>
      <c r="H52" s="32"/>
      <c r="I52" s="24"/>
    </row>
    <row r="53" spans="2:9" ht="14.25" thickBot="1" x14ac:dyDescent="0.2">
      <c r="B53" s="29"/>
      <c r="C53" s="29"/>
      <c r="D53" s="29"/>
      <c r="E53" s="29"/>
      <c r="F53" s="29"/>
      <c r="G53" s="29"/>
      <c r="H53" s="29"/>
      <c r="I53" s="29"/>
    </row>
    <row r="54" spans="2:9" ht="14.25" thickTop="1" x14ac:dyDescent="0.15"/>
    <row r="55" spans="2:9" ht="17.25" x14ac:dyDescent="0.15">
      <c r="B55" s="21" t="s">
        <v>14</v>
      </c>
    </row>
    <row r="57" spans="2:9" ht="15" customHeight="1" x14ac:dyDescent="0.15">
      <c r="C57" s="22" t="s">
        <v>9</v>
      </c>
      <c r="D57" s="103"/>
      <c r="E57" s="103"/>
      <c r="F57" s="103"/>
      <c r="G57" s="103"/>
      <c r="H57" s="103"/>
    </row>
    <row r="58" spans="2:9" ht="15" customHeight="1" x14ac:dyDescent="0.15"/>
    <row r="59" spans="2:9" ht="15" customHeight="1" x14ac:dyDescent="0.15">
      <c r="C59" s="22" t="s">
        <v>10</v>
      </c>
      <c r="D59" s="103"/>
      <c r="E59" s="103"/>
      <c r="F59" s="103"/>
      <c r="G59" s="103"/>
      <c r="H59" s="103"/>
    </row>
    <row r="60" spans="2:9" ht="15" customHeight="1" x14ac:dyDescent="0.15">
      <c r="C60" s="22"/>
      <c r="D60" s="83"/>
      <c r="E60" s="83"/>
      <c r="F60" s="83"/>
      <c r="G60" s="83"/>
      <c r="H60" s="83"/>
    </row>
    <row r="61" spans="2:9" ht="15" customHeight="1" x14ac:dyDescent="0.15">
      <c r="C61" s="22" t="s">
        <v>139</v>
      </c>
      <c r="D61" s="94"/>
      <c r="E61" s="95"/>
      <c r="F61" s="95"/>
      <c r="G61" s="95"/>
      <c r="H61" s="96"/>
    </row>
    <row r="63" spans="2:9" ht="13.5" customHeight="1" x14ac:dyDescent="0.15">
      <c r="C63" s="19"/>
      <c r="D63" s="104" t="s">
        <v>40</v>
      </c>
      <c r="E63" s="105"/>
      <c r="F63" s="49" t="s">
        <v>41</v>
      </c>
      <c r="G63" s="51" t="s">
        <v>35</v>
      </c>
      <c r="H63" s="51" t="s">
        <v>42</v>
      </c>
    </row>
    <row r="64" spans="2:9" ht="13.5" customHeight="1" x14ac:dyDescent="0.15">
      <c r="C64" s="18"/>
      <c r="D64" s="106"/>
      <c r="E64" s="107"/>
      <c r="F64" s="110"/>
      <c r="G64" s="53"/>
      <c r="H64" s="53"/>
    </row>
    <row r="65" spans="2:9" ht="19.5" customHeight="1" x14ac:dyDescent="0.15">
      <c r="C65" s="18"/>
      <c r="D65" s="108"/>
      <c r="E65" s="109"/>
      <c r="F65" s="111"/>
      <c r="G65" s="54"/>
      <c r="H65" s="54"/>
    </row>
    <row r="66" spans="2:9" ht="13.5" customHeight="1" x14ac:dyDescent="0.15">
      <c r="C66" s="18"/>
      <c r="D66" s="106"/>
      <c r="E66" s="107"/>
      <c r="F66" s="110"/>
      <c r="G66" s="53"/>
      <c r="H66" s="55"/>
    </row>
    <row r="67" spans="2:9" ht="19.5" customHeight="1" x14ac:dyDescent="0.15">
      <c r="C67" s="18"/>
      <c r="D67" s="108"/>
      <c r="E67" s="109"/>
      <c r="F67" s="111"/>
      <c r="G67" s="54"/>
      <c r="H67" s="54"/>
    </row>
    <row r="68" spans="2:9" ht="13.5" customHeight="1" x14ac:dyDescent="0.15">
      <c r="C68" s="18"/>
      <c r="D68" s="106"/>
      <c r="E68" s="107"/>
      <c r="F68" s="110"/>
      <c r="G68" s="56"/>
      <c r="H68" s="53"/>
    </row>
    <row r="69" spans="2:9" ht="19.5" customHeight="1" x14ac:dyDescent="0.15">
      <c r="C69" s="18"/>
      <c r="D69" s="108"/>
      <c r="E69" s="109"/>
      <c r="F69" s="111"/>
      <c r="G69" s="57"/>
      <c r="H69" s="57"/>
    </row>
    <row r="70" spans="2:9" ht="13.5" customHeight="1" x14ac:dyDescent="0.15">
      <c r="C70" s="18"/>
      <c r="D70" s="106"/>
      <c r="E70" s="107"/>
      <c r="F70" s="110"/>
      <c r="G70" s="53"/>
      <c r="H70" s="55"/>
    </row>
    <row r="71" spans="2:9" ht="19.5" customHeight="1" x14ac:dyDescent="0.15">
      <c r="C71" s="18"/>
      <c r="D71" s="108"/>
      <c r="E71" s="109"/>
      <c r="F71" s="111"/>
      <c r="G71" s="54"/>
      <c r="H71" s="54"/>
    </row>
    <row r="72" spans="2:9" ht="13.5" customHeight="1" x14ac:dyDescent="0.15">
      <c r="C72" s="18"/>
      <c r="D72" s="106"/>
      <c r="E72" s="107"/>
      <c r="F72" s="110"/>
      <c r="G72" s="53"/>
      <c r="H72" s="53"/>
    </row>
    <row r="73" spans="2:9" ht="19.5" customHeight="1" x14ac:dyDescent="0.15">
      <c r="C73" s="18"/>
      <c r="D73" s="108"/>
      <c r="E73" s="109"/>
      <c r="F73" s="111"/>
      <c r="G73" s="54"/>
      <c r="H73" s="54"/>
    </row>
    <row r="75" spans="2:9" ht="15" customHeight="1" x14ac:dyDescent="0.15">
      <c r="C75" s="22" t="s">
        <v>13</v>
      </c>
      <c r="D75" s="103"/>
      <c r="E75" s="103"/>
      <c r="F75" s="103"/>
      <c r="G75" s="103"/>
      <c r="H75" s="103"/>
    </row>
    <row r="76" spans="2:9" ht="18" customHeight="1" x14ac:dyDescent="0.15"/>
    <row r="77" spans="2:9" ht="14.25" thickBot="1" x14ac:dyDescent="0.2">
      <c r="B77" s="29"/>
      <c r="C77" s="29"/>
      <c r="D77" s="29"/>
      <c r="E77" s="29"/>
      <c r="F77" s="29"/>
      <c r="G77" s="29"/>
      <c r="H77" s="29"/>
      <c r="I77" s="29"/>
    </row>
    <row r="78" spans="2:9" ht="14.25" thickTop="1" x14ac:dyDescent="0.15"/>
    <row r="79" spans="2:9" ht="17.25" x14ac:dyDescent="0.15">
      <c r="B79" s="21" t="s">
        <v>15</v>
      </c>
    </row>
    <row r="81" spans="3:8" ht="15" customHeight="1" x14ac:dyDescent="0.15">
      <c r="C81" s="22" t="s">
        <v>9</v>
      </c>
      <c r="D81" s="103"/>
      <c r="E81" s="103"/>
      <c r="F81" s="103"/>
      <c r="G81" s="103"/>
      <c r="H81" s="103"/>
    </row>
    <row r="83" spans="3:8" ht="15" customHeight="1" x14ac:dyDescent="0.15">
      <c r="C83" s="22" t="s">
        <v>10</v>
      </c>
      <c r="D83" s="103"/>
      <c r="E83" s="103"/>
      <c r="F83" s="103"/>
      <c r="G83" s="103"/>
      <c r="H83" s="103"/>
    </row>
    <row r="84" spans="3:8" ht="15" customHeight="1" x14ac:dyDescent="0.15">
      <c r="C84" s="22"/>
      <c r="D84" s="83"/>
      <c r="E84" s="83"/>
      <c r="F84" s="83"/>
      <c r="G84" s="83"/>
      <c r="H84" s="83"/>
    </row>
    <row r="85" spans="3:8" ht="15" customHeight="1" x14ac:dyDescent="0.15">
      <c r="C85" s="22" t="s">
        <v>139</v>
      </c>
      <c r="D85" s="94"/>
      <c r="E85" s="95"/>
      <c r="F85" s="95"/>
      <c r="G85" s="95"/>
      <c r="H85" s="96"/>
    </row>
    <row r="87" spans="3:8" ht="13.5" customHeight="1" x14ac:dyDescent="0.15">
      <c r="C87" s="19"/>
      <c r="D87" s="104" t="s">
        <v>40</v>
      </c>
      <c r="E87" s="105"/>
      <c r="F87" s="49" t="s">
        <v>41</v>
      </c>
      <c r="G87" s="51" t="s">
        <v>35</v>
      </c>
      <c r="H87" s="51" t="s">
        <v>42</v>
      </c>
    </row>
    <row r="88" spans="3:8" ht="13.5" customHeight="1" x14ac:dyDescent="0.15">
      <c r="C88" s="18"/>
      <c r="D88" s="106"/>
      <c r="E88" s="107"/>
      <c r="F88" s="110"/>
      <c r="G88" s="53"/>
      <c r="H88" s="53"/>
    </row>
    <row r="89" spans="3:8" ht="19.5" customHeight="1" x14ac:dyDescent="0.15">
      <c r="C89" s="18"/>
      <c r="D89" s="108"/>
      <c r="E89" s="109"/>
      <c r="F89" s="111"/>
      <c r="G89" s="54"/>
      <c r="H89" s="54"/>
    </row>
    <row r="90" spans="3:8" ht="13.5" customHeight="1" x14ac:dyDescent="0.15">
      <c r="C90" s="18"/>
      <c r="D90" s="106"/>
      <c r="E90" s="107"/>
      <c r="F90" s="110"/>
      <c r="G90" s="53"/>
      <c r="H90" s="55"/>
    </row>
    <row r="91" spans="3:8" ht="19.5" customHeight="1" x14ac:dyDescent="0.15">
      <c r="C91" s="18"/>
      <c r="D91" s="108"/>
      <c r="E91" s="109"/>
      <c r="F91" s="111"/>
      <c r="G91" s="54"/>
      <c r="H91" s="54"/>
    </row>
    <row r="92" spans="3:8" ht="13.5" customHeight="1" x14ac:dyDescent="0.15">
      <c r="C92" s="18"/>
      <c r="D92" s="106"/>
      <c r="E92" s="107"/>
      <c r="F92" s="110"/>
      <c r="G92" s="56"/>
      <c r="H92" s="53"/>
    </row>
    <row r="93" spans="3:8" ht="19.5" customHeight="1" x14ac:dyDescent="0.15">
      <c r="C93" s="18"/>
      <c r="D93" s="108"/>
      <c r="E93" s="109"/>
      <c r="F93" s="111"/>
      <c r="G93" s="57"/>
      <c r="H93" s="57"/>
    </row>
    <row r="94" spans="3:8" ht="13.5" customHeight="1" x14ac:dyDescent="0.15">
      <c r="C94" s="18"/>
      <c r="D94" s="106"/>
      <c r="E94" s="107"/>
      <c r="F94" s="110"/>
      <c r="G94" s="53"/>
      <c r="H94" s="55"/>
    </row>
    <row r="95" spans="3:8" ht="19.5" customHeight="1" x14ac:dyDescent="0.15">
      <c r="C95" s="18"/>
      <c r="D95" s="108"/>
      <c r="E95" s="109"/>
      <c r="F95" s="111"/>
      <c r="G95" s="54"/>
      <c r="H95" s="54"/>
    </row>
    <row r="96" spans="3:8" ht="13.5" customHeight="1" x14ac:dyDescent="0.15">
      <c r="C96" s="18"/>
      <c r="D96" s="106"/>
      <c r="E96" s="107"/>
      <c r="F96" s="110"/>
      <c r="G96" s="53"/>
      <c r="H96" s="53"/>
    </row>
    <row r="97" spans="2:9" ht="19.5" customHeight="1" x14ac:dyDescent="0.15">
      <c r="C97" s="18"/>
      <c r="D97" s="108"/>
      <c r="E97" s="109"/>
      <c r="F97" s="111"/>
      <c r="G97" s="54"/>
      <c r="H97" s="54"/>
    </row>
    <row r="99" spans="2:9" ht="15" customHeight="1" x14ac:dyDescent="0.15">
      <c r="C99" s="22" t="s">
        <v>13</v>
      </c>
      <c r="D99" s="103"/>
      <c r="E99" s="103"/>
      <c r="F99" s="103"/>
      <c r="G99" s="103"/>
      <c r="H99" s="103"/>
    </row>
    <row r="100" spans="2:9" ht="15" customHeight="1" x14ac:dyDescent="0.15">
      <c r="C100" s="22"/>
      <c r="D100" s="32"/>
      <c r="E100" s="32"/>
      <c r="F100" s="32"/>
      <c r="G100" s="32"/>
      <c r="H100" s="32"/>
    </row>
    <row r="101" spans="2:9" ht="15" customHeight="1" thickBot="1" x14ac:dyDescent="0.2">
      <c r="B101" s="29"/>
      <c r="C101" s="28"/>
      <c r="D101" s="62"/>
      <c r="E101" s="62"/>
      <c r="F101" s="62"/>
      <c r="G101" s="62"/>
      <c r="H101" s="62"/>
      <c r="I101" s="29"/>
    </row>
    <row r="102" spans="2:9" ht="14.25" thickTop="1" x14ac:dyDescent="0.15"/>
    <row r="103" spans="2:9" ht="17.25" x14ac:dyDescent="0.15">
      <c r="B103" s="21" t="s">
        <v>16</v>
      </c>
    </row>
    <row r="105" spans="2:9" ht="15" customHeight="1" x14ac:dyDescent="0.15">
      <c r="C105" s="22" t="s">
        <v>9</v>
      </c>
      <c r="D105" s="103"/>
      <c r="E105" s="103"/>
      <c r="F105" s="103"/>
      <c r="G105" s="103"/>
      <c r="H105" s="103"/>
    </row>
    <row r="107" spans="2:9" ht="15" customHeight="1" x14ac:dyDescent="0.15">
      <c r="C107" s="22" t="s">
        <v>10</v>
      </c>
      <c r="D107" s="103"/>
      <c r="E107" s="103"/>
      <c r="F107" s="103"/>
      <c r="G107" s="103"/>
      <c r="H107" s="103"/>
    </row>
    <row r="108" spans="2:9" ht="15" customHeight="1" x14ac:dyDescent="0.15">
      <c r="C108" s="22"/>
      <c r="D108" s="83"/>
      <c r="E108" s="83"/>
      <c r="F108" s="83"/>
      <c r="G108" s="83"/>
      <c r="H108" s="83"/>
    </row>
    <row r="109" spans="2:9" ht="15" customHeight="1" x14ac:dyDescent="0.15">
      <c r="C109" s="22" t="s">
        <v>139</v>
      </c>
      <c r="D109" s="94"/>
      <c r="E109" s="95"/>
      <c r="F109" s="95"/>
      <c r="G109" s="95"/>
      <c r="H109" s="96"/>
    </row>
    <row r="111" spans="2:9" ht="13.5" customHeight="1" x14ac:dyDescent="0.15">
      <c r="C111" s="19"/>
      <c r="D111" s="104" t="s">
        <v>40</v>
      </c>
      <c r="E111" s="105"/>
      <c r="F111" s="49" t="s">
        <v>41</v>
      </c>
      <c r="G111" s="51" t="s">
        <v>35</v>
      </c>
      <c r="H111" s="51" t="s">
        <v>42</v>
      </c>
    </row>
    <row r="112" spans="2:9" ht="13.5" customHeight="1" x14ac:dyDescent="0.15">
      <c r="C112" s="18"/>
      <c r="D112" s="106"/>
      <c r="E112" s="107"/>
      <c r="F112" s="110"/>
      <c r="G112" s="53"/>
      <c r="H112" s="53"/>
    </row>
    <row r="113" spans="2:9" ht="19.5" customHeight="1" x14ac:dyDescent="0.15">
      <c r="C113" s="18"/>
      <c r="D113" s="108"/>
      <c r="E113" s="109"/>
      <c r="F113" s="111"/>
      <c r="G113" s="54"/>
      <c r="H113" s="54"/>
    </row>
    <row r="114" spans="2:9" ht="13.5" customHeight="1" x14ac:dyDescent="0.15">
      <c r="C114" s="18"/>
      <c r="D114" s="106"/>
      <c r="E114" s="107"/>
      <c r="F114" s="110"/>
      <c r="G114" s="53"/>
      <c r="H114" s="55"/>
    </row>
    <row r="115" spans="2:9" ht="19.5" customHeight="1" x14ac:dyDescent="0.15">
      <c r="C115" s="18"/>
      <c r="D115" s="108"/>
      <c r="E115" s="109"/>
      <c r="F115" s="111"/>
      <c r="G115" s="54"/>
      <c r="H115" s="54"/>
    </row>
    <row r="116" spans="2:9" ht="13.5" customHeight="1" x14ac:dyDescent="0.15">
      <c r="C116" s="18"/>
      <c r="D116" s="106"/>
      <c r="E116" s="107"/>
      <c r="F116" s="110"/>
      <c r="G116" s="56"/>
      <c r="H116" s="53"/>
    </row>
    <row r="117" spans="2:9" ht="19.5" customHeight="1" x14ac:dyDescent="0.15">
      <c r="C117" s="18"/>
      <c r="D117" s="108"/>
      <c r="E117" s="109"/>
      <c r="F117" s="111"/>
      <c r="G117" s="57"/>
      <c r="H117" s="57"/>
    </row>
    <row r="118" spans="2:9" ht="13.5" customHeight="1" x14ac:dyDescent="0.15">
      <c r="C118" s="18"/>
      <c r="D118" s="106"/>
      <c r="E118" s="107"/>
      <c r="F118" s="110"/>
      <c r="G118" s="53"/>
      <c r="H118" s="55"/>
    </row>
    <row r="119" spans="2:9" ht="19.5" customHeight="1" x14ac:dyDescent="0.15">
      <c r="C119" s="18"/>
      <c r="D119" s="108"/>
      <c r="E119" s="109"/>
      <c r="F119" s="111"/>
      <c r="G119" s="54"/>
      <c r="H119" s="54"/>
    </row>
    <row r="120" spans="2:9" ht="13.5" customHeight="1" x14ac:dyDescent="0.15">
      <c r="C120" s="18"/>
      <c r="D120" s="106"/>
      <c r="E120" s="107"/>
      <c r="F120" s="110"/>
      <c r="G120" s="53"/>
      <c r="H120" s="53"/>
    </row>
    <row r="121" spans="2:9" ht="19.5" customHeight="1" x14ac:dyDescent="0.15">
      <c r="C121" s="18"/>
      <c r="D121" s="108"/>
      <c r="E121" s="109"/>
      <c r="F121" s="111"/>
      <c r="G121" s="54"/>
      <c r="H121" s="54"/>
    </row>
    <row r="123" spans="2:9" ht="15" customHeight="1" x14ac:dyDescent="0.15">
      <c r="C123" s="22" t="s">
        <v>13</v>
      </c>
      <c r="D123" s="103"/>
      <c r="E123" s="103"/>
      <c r="F123" s="103"/>
      <c r="G123" s="103"/>
      <c r="H123" s="103"/>
    </row>
    <row r="124" spans="2:9" ht="15" customHeight="1" x14ac:dyDescent="0.15">
      <c r="C124" s="22"/>
      <c r="D124" s="32"/>
      <c r="E124" s="32"/>
      <c r="F124" s="32"/>
      <c r="G124" s="32"/>
      <c r="H124" s="32"/>
    </row>
    <row r="125" spans="2:9" ht="15" customHeight="1" thickBot="1" x14ac:dyDescent="0.2">
      <c r="B125" s="29"/>
      <c r="C125" s="28"/>
      <c r="D125" s="62"/>
      <c r="E125" s="62"/>
      <c r="F125" s="62"/>
      <c r="G125" s="62"/>
      <c r="H125" s="62"/>
      <c r="I125" s="29"/>
    </row>
    <row r="126" spans="2:9" ht="14.25" thickTop="1" x14ac:dyDescent="0.15"/>
    <row r="127" spans="2:9" ht="17.25" x14ac:dyDescent="0.15">
      <c r="B127" s="21" t="s">
        <v>55</v>
      </c>
    </row>
    <row r="129" spans="3:8" ht="15" customHeight="1" x14ac:dyDescent="0.15">
      <c r="C129" s="22" t="s">
        <v>9</v>
      </c>
      <c r="D129" s="103"/>
      <c r="E129" s="103"/>
      <c r="F129" s="103"/>
      <c r="G129" s="103"/>
      <c r="H129" s="103"/>
    </row>
    <row r="131" spans="3:8" ht="15" customHeight="1" x14ac:dyDescent="0.15">
      <c r="C131" s="22" t="s">
        <v>10</v>
      </c>
      <c r="D131" s="103"/>
      <c r="E131" s="103"/>
      <c r="F131" s="103"/>
      <c r="G131" s="103"/>
      <c r="H131" s="103"/>
    </row>
    <row r="132" spans="3:8" ht="15" customHeight="1" x14ac:dyDescent="0.15">
      <c r="C132" s="22"/>
      <c r="D132" s="83"/>
      <c r="E132" s="83"/>
      <c r="F132" s="83"/>
      <c r="G132" s="83"/>
      <c r="H132" s="83"/>
    </row>
    <row r="133" spans="3:8" ht="15" customHeight="1" x14ac:dyDescent="0.15">
      <c r="C133" s="22" t="s">
        <v>139</v>
      </c>
      <c r="D133" s="94"/>
      <c r="E133" s="95"/>
      <c r="F133" s="95"/>
      <c r="G133" s="95"/>
      <c r="H133" s="96"/>
    </row>
    <row r="135" spans="3:8" ht="13.5" customHeight="1" x14ac:dyDescent="0.15">
      <c r="C135" s="19"/>
      <c r="D135" s="104" t="s">
        <v>40</v>
      </c>
      <c r="E135" s="105"/>
      <c r="F135" s="49" t="s">
        <v>41</v>
      </c>
      <c r="G135" s="51" t="s">
        <v>35</v>
      </c>
      <c r="H135" s="51" t="s">
        <v>42</v>
      </c>
    </row>
    <row r="136" spans="3:8" ht="13.5" customHeight="1" x14ac:dyDescent="0.15">
      <c r="C136" s="18"/>
      <c r="D136" s="106"/>
      <c r="E136" s="107"/>
      <c r="F136" s="110"/>
      <c r="G136" s="53"/>
      <c r="H136" s="53"/>
    </row>
    <row r="137" spans="3:8" ht="19.5" customHeight="1" x14ac:dyDescent="0.15">
      <c r="C137" s="18"/>
      <c r="D137" s="108"/>
      <c r="E137" s="109"/>
      <c r="F137" s="111"/>
      <c r="G137" s="54"/>
      <c r="H137" s="54"/>
    </row>
    <row r="138" spans="3:8" ht="13.5" customHeight="1" x14ac:dyDescent="0.15">
      <c r="C138" s="18"/>
      <c r="D138" s="106"/>
      <c r="E138" s="107"/>
      <c r="F138" s="110"/>
      <c r="G138" s="53"/>
      <c r="H138" s="55"/>
    </row>
    <row r="139" spans="3:8" ht="19.5" customHeight="1" x14ac:dyDescent="0.15">
      <c r="C139" s="18"/>
      <c r="D139" s="108"/>
      <c r="E139" s="109"/>
      <c r="F139" s="111"/>
      <c r="G139" s="54"/>
      <c r="H139" s="54"/>
    </row>
    <row r="140" spans="3:8" ht="13.5" customHeight="1" x14ac:dyDescent="0.15">
      <c r="C140" s="18"/>
      <c r="D140" s="106"/>
      <c r="E140" s="107"/>
      <c r="F140" s="110"/>
      <c r="G140" s="56"/>
      <c r="H140" s="53"/>
    </row>
    <row r="141" spans="3:8" ht="19.5" customHeight="1" x14ac:dyDescent="0.15">
      <c r="C141" s="18"/>
      <c r="D141" s="108"/>
      <c r="E141" s="109"/>
      <c r="F141" s="111"/>
      <c r="G141" s="57"/>
      <c r="H141" s="57"/>
    </row>
    <row r="142" spans="3:8" ht="13.5" customHeight="1" x14ac:dyDescent="0.15">
      <c r="C142" s="18"/>
      <c r="D142" s="106"/>
      <c r="E142" s="107"/>
      <c r="F142" s="110"/>
      <c r="G142" s="53"/>
      <c r="H142" s="55"/>
    </row>
    <row r="143" spans="3:8" ht="19.5" customHeight="1" x14ac:dyDescent="0.15">
      <c r="C143" s="18"/>
      <c r="D143" s="108"/>
      <c r="E143" s="109"/>
      <c r="F143" s="111"/>
      <c r="G143" s="54"/>
      <c r="H143" s="54"/>
    </row>
    <row r="144" spans="3:8" ht="13.5" customHeight="1" x14ac:dyDescent="0.15">
      <c r="C144" s="18"/>
      <c r="D144" s="106"/>
      <c r="E144" s="107"/>
      <c r="F144" s="110"/>
      <c r="G144" s="53"/>
      <c r="H144" s="53"/>
    </row>
    <row r="145" spans="2:9" ht="19.5" customHeight="1" x14ac:dyDescent="0.15">
      <c r="C145" s="18"/>
      <c r="D145" s="108"/>
      <c r="E145" s="109"/>
      <c r="F145" s="111"/>
      <c r="G145" s="54"/>
      <c r="H145" s="54"/>
    </row>
    <row r="147" spans="2:9" ht="15" customHeight="1" x14ac:dyDescent="0.15">
      <c r="C147" s="22" t="s">
        <v>13</v>
      </c>
      <c r="D147" s="103"/>
      <c r="E147" s="103"/>
      <c r="F147" s="103"/>
      <c r="G147" s="103"/>
      <c r="H147" s="103"/>
    </row>
    <row r="148" spans="2:9" ht="15" customHeight="1" x14ac:dyDescent="0.15">
      <c r="C148" s="22"/>
      <c r="D148" s="32"/>
      <c r="E148" s="32"/>
      <c r="F148" s="32"/>
      <c r="G148" s="32"/>
      <c r="H148" s="32"/>
    </row>
    <row r="149" spans="2:9" ht="15" customHeight="1" thickBot="1" x14ac:dyDescent="0.2">
      <c r="B149" s="29"/>
      <c r="C149" s="28"/>
      <c r="D149" s="62"/>
      <c r="E149" s="62"/>
      <c r="F149" s="62"/>
      <c r="G149" s="62"/>
      <c r="H149" s="62"/>
      <c r="I149" s="29"/>
    </row>
    <row r="150" spans="2:9" ht="14.25" thickTop="1" x14ac:dyDescent="0.15"/>
    <row r="151" spans="2:9" ht="17.25" x14ac:dyDescent="0.15">
      <c r="B151" s="21" t="s">
        <v>56</v>
      </c>
    </row>
    <row r="153" spans="2:9" ht="15" customHeight="1" x14ac:dyDescent="0.15">
      <c r="C153" s="22" t="s">
        <v>9</v>
      </c>
      <c r="D153" s="103"/>
      <c r="E153" s="103"/>
      <c r="F153" s="103"/>
      <c r="G153" s="103"/>
      <c r="H153" s="103"/>
    </row>
    <row r="155" spans="2:9" ht="15" customHeight="1" x14ac:dyDescent="0.15">
      <c r="C155" s="22" t="s">
        <v>10</v>
      </c>
      <c r="D155" s="103"/>
      <c r="E155" s="103"/>
      <c r="F155" s="103"/>
      <c r="G155" s="103"/>
      <c r="H155" s="103"/>
    </row>
    <row r="156" spans="2:9" ht="15" customHeight="1" x14ac:dyDescent="0.15">
      <c r="C156" s="22"/>
      <c r="D156" s="83"/>
      <c r="E156" s="83"/>
      <c r="F156" s="83"/>
      <c r="G156" s="83"/>
      <c r="H156" s="83"/>
    </row>
    <row r="157" spans="2:9" ht="15" customHeight="1" x14ac:dyDescent="0.15">
      <c r="C157" s="22" t="s">
        <v>139</v>
      </c>
      <c r="D157" s="94"/>
      <c r="E157" s="95"/>
      <c r="F157" s="95"/>
      <c r="G157" s="95"/>
      <c r="H157" s="96"/>
    </row>
    <row r="159" spans="2:9" ht="13.5" customHeight="1" x14ac:dyDescent="0.15">
      <c r="C159" s="19"/>
      <c r="D159" s="104" t="s">
        <v>40</v>
      </c>
      <c r="E159" s="105"/>
      <c r="F159" s="49" t="s">
        <v>41</v>
      </c>
      <c r="G159" s="51" t="s">
        <v>35</v>
      </c>
      <c r="H159" s="51" t="s">
        <v>42</v>
      </c>
    </row>
    <row r="160" spans="2:9" ht="13.5" customHeight="1" x14ac:dyDescent="0.15">
      <c r="C160" s="18"/>
      <c r="D160" s="106"/>
      <c r="E160" s="107"/>
      <c r="F160" s="110"/>
      <c r="G160" s="53"/>
      <c r="H160" s="53"/>
    </row>
    <row r="161" spans="2:9" ht="19.5" customHeight="1" x14ac:dyDescent="0.15">
      <c r="C161" s="18"/>
      <c r="D161" s="108"/>
      <c r="E161" s="109"/>
      <c r="F161" s="111"/>
      <c r="G161" s="54"/>
      <c r="H161" s="54"/>
    </row>
    <row r="162" spans="2:9" ht="13.5" customHeight="1" x14ac:dyDescent="0.15">
      <c r="C162" s="18"/>
      <c r="D162" s="106"/>
      <c r="E162" s="107"/>
      <c r="F162" s="110"/>
      <c r="G162" s="53"/>
      <c r="H162" s="55"/>
    </row>
    <row r="163" spans="2:9" ht="19.5" customHeight="1" x14ac:dyDescent="0.15">
      <c r="C163" s="18"/>
      <c r="D163" s="108"/>
      <c r="E163" s="109"/>
      <c r="F163" s="111"/>
      <c r="G163" s="54"/>
      <c r="H163" s="54"/>
    </row>
    <row r="164" spans="2:9" ht="13.5" customHeight="1" x14ac:dyDescent="0.15">
      <c r="C164" s="18"/>
      <c r="D164" s="106"/>
      <c r="E164" s="107"/>
      <c r="F164" s="110"/>
      <c r="G164" s="56"/>
      <c r="H164" s="53"/>
    </row>
    <row r="165" spans="2:9" ht="19.5" customHeight="1" x14ac:dyDescent="0.15">
      <c r="C165" s="18"/>
      <c r="D165" s="108"/>
      <c r="E165" s="109"/>
      <c r="F165" s="111"/>
      <c r="G165" s="57"/>
      <c r="H165" s="57"/>
    </row>
    <row r="166" spans="2:9" ht="13.5" customHeight="1" x14ac:dyDescent="0.15">
      <c r="C166" s="18"/>
      <c r="D166" s="106"/>
      <c r="E166" s="107"/>
      <c r="F166" s="110"/>
      <c r="G166" s="53"/>
      <c r="H166" s="55"/>
    </row>
    <row r="167" spans="2:9" ht="19.5" customHeight="1" x14ac:dyDescent="0.15">
      <c r="C167" s="18"/>
      <c r="D167" s="108"/>
      <c r="E167" s="109"/>
      <c r="F167" s="111"/>
      <c r="G167" s="54"/>
      <c r="H167" s="54"/>
    </row>
    <row r="168" spans="2:9" ht="13.5" customHeight="1" x14ac:dyDescent="0.15">
      <c r="C168" s="18"/>
      <c r="D168" s="106"/>
      <c r="E168" s="107"/>
      <c r="F168" s="110"/>
      <c r="G168" s="53"/>
      <c r="H168" s="53"/>
    </row>
    <row r="169" spans="2:9" ht="19.5" customHeight="1" x14ac:dyDescent="0.15">
      <c r="C169" s="18"/>
      <c r="D169" s="108"/>
      <c r="E169" s="109"/>
      <c r="F169" s="111"/>
      <c r="G169" s="54"/>
      <c r="H169" s="54"/>
    </row>
    <row r="171" spans="2:9" ht="15" customHeight="1" x14ac:dyDescent="0.15">
      <c r="C171" s="22" t="s">
        <v>13</v>
      </c>
      <c r="D171" s="103"/>
      <c r="E171" s="103"/>
      <c r="F171" s="103"/>
      <c r="G171" s="103"/>
      <c r="H171" s="103"/>
    </row>
    <row r="172" spans="2:9" ht="15" customHeight="1" x14ac:dyDescent="0.15">
      <c r="C172" s="22"/>
      <c r="D172" s="32"/>
      <c r="E172" s="32"/>
      <c r="F172" s="32"/>
      <c r="G172" s="32"/>
      <c r="H172" s="32"/>
    </row>
    <row r="173" spans="2:9" ht="15" customHeight="1" thickBot="1" x14ac:dyDescent="0.2">
      <c r="B173" s="29"/>
      <c r="C173" s="28"/>
      <c r="D173" s="62"/>
      <c r="E173" s="62"/>
      <c r="F173" s="62"/>
      <c r="G173" s="62"/>
      <c r="H173" s="62"/>
      <c r="I173" s="29"/>
    </row>
    <row r="174" spans="2:9" ht="14.25" thickTop="1" x14ac:dyDescent="0.15"/>
    <row r="175" spans="2:9" ht="17.25" x14ac:dyDescent="0.15">
      <c r="B175" s="21" t="s">
        <v>57</v>
      </c>
    </row>
    <row r="177" spans="3:8" ht="15" customHeight="1" x14ac:dyDescent="0.15">
      <c r="C177" s="22" t="s">
        <v>9</v>
      </c>
      <c r="D177" s="103"/>
      <c r="E177" s="103"/>
      <c r="F177" s="103"/>
      <c r="G177" s="103"/>
      <c r="H177" s="103"/>
    </row>
    <row r="179" spans="3:8" ht="15" customHeight="1" x14ac:dyDescent="0.15">
      <c r="C179" s="22" t="s">
        <v>10</v>
      </c>
      <c r="D179" s="103"/>
      <c r="E179" s="103"/>
      <c r="F179" s="103"/>
      <c r="G179" s="103"/>
      <c r="H179" s="103"/>
    </row>
    <row r="180" spans="3:8" ht="15" customHeight="1" x14ac:dyDescent="0.15">
      <c r="C180" s="22"/>
      <c r="D180" s="83"/>
      <c r="E180" s="83"/>
      <c r="F180" s="83"/>
      <c r="G180" s="83"/>
      <c r="H180" s="83"/>
    </row>
    <row r="181" spans="3:8" ht="15" customHeight="1" x14ac:dyDescent="0.15">
      <c r="C181" s="22" t="s">
        <v>139</v>
      </c>
      <c r="D181" s="94"/>
      <c r="E181" s="95"/>
      <c r="F181" s="95"/>
      <c r="G181" s="95"/>
      <c r="H181" s="96"/>
    </row>
    <row r="183" spans="3:8" ht="13.5" customHeight="1" x14ac:dyDescent="0.15">
      <c r="C183" s="19"/>
      <c r="D183" s="104" t="s">
        <v>40</v>
      </c>
      <c r="E183" s="105"/>
      <c r="F183" s="49" t="s">
        <v>41</v>
      </c>
      <c r="G183" s="51" t="s">
        <v>35</v>
      </c>
      <c r="H183" s="51" t="s">
        <v>42</v>
      </c>
    </row>
    <row r="184" spans="3:8" ht="13.5" customHeight="1" x14ac:dyDescent="0.15">
      <c r="C184" s="18"/>
      <c r="D184" s="106"/>
      <c r="E184" s="107"/>
      <c r="F184" s="110"/>
      <c r="G184" s="53"/>
      <c r="H184" s="53"/>
    </row>
    <row r="185" spans="3:8" ht="19.5" customHeight="1" x14ac:dyDescent="0.15">
      <c r="C185" s="18"/>
      <c r="D185" s="108"/>
      <c r="E185" s="109"/>
      <c r="F185" s="111"/>
      <c r="G185" s="54"/>
      <c r="H185" s="54"/>
    </row>
    <row r="186" spans="3:8" ht="13.5" customHeight="1" x14ac:dyDescent="0.15">
      <c r="C186" s="18"/>
      <c r="D186" s="106"/>
      <c r="E186" s="107"/>
      <c r="F186" s="110"/>
      <c r="G186" s="53"/>
      <c r="H186" s="55"/>
    </row>
    <row r="187" spans="3:8" ht="19.5" customHeight="1" x14ac:dyDescent="0.15">
      <c r="C187" s="18"/>
      <c r="D187" s="108"/>
      <c r="E187" s="109"/>
      <c r="F187" s="111"/>
      <c r="G187" s="54"/>
      <c r="H187" s="54"/>
    </row>
    <row r="188" spans="3:8" ht="13.5" customHeight="1" x14ac:dyDescent="0.15">
      <c r="C188" s="18"/>
      <c r="D188" s="106"/>
      <c r="E188" s="107"/>
      <c r="F188" s="110"/>
      <c r="G188" s="56"/>
      <c r="H188" s="53"/>
    </row>
    <row r="189" spans="3:8" ht="19.5" customHeight="1" x14ac:dyDescent="0.15">
      <c r="C189" s="18"/>
      <c r="D189" s="108"/>
      <c r="E189" s="109"/>
      <c r="F189" s="111"/>
      <c r="G189" s="57"/>
      <c r="H189" s="57"/>
    </row>
    <row r="190" spans="3:8" ht="13.5" customHeight="1" x14ac:dyDescent="0.15">
      <c r="C190" s="18"/>
      <c r="D190" s="106"/>
      <c r="E190" s="107"/>
      <c r="F190" s="110"/>
      <c r="G190" s="53"/>
      <c r="H190" s="55"/>
    </row>
    <row r="191" spans="3:8" ht="19.5" customHeight="1" x14ac:dyDescent="0.15">
      <c r="C191" s="18"/>
      <c r="D191" s="108"/>
      <c r="E191" s="109"/>
      <c r="F191" s="111"/>
      <c r="G191" s="54"/>
      <c r="H191" s="54"/>
    </row>
    <row r="192" spans="3:8" ht="13.5" customHeight="1" x14ac:dyDescent="0.15">
      <c r="C192" s="18"/>
      <c r="D192" s="106"/>
      <c r="E192" s="107"/>
      <c r="F192" s="110"/>
      <c r="G192" s="53"/>
      <c r="H192" s="53"/>
    </row>
    <row r="193" spans="2:9" ht="19.5" customHeight="1" x14ac:dyDescent="0.15">
      <c r="C193" s="18"/>
      <c r="D193" s="108"/>
      <c r="E193" s="109"/>
      <c r="F193" s="111"/>
      <c r="G193" s="54"/>
      <c r="H193" s="54"/>
    </row>
    <row r="195" spans="2:9" ht="15" customHeight="1" x14ac:dyDescent="0.15">
      <c r="C195" s="22" t="s">
        <v>13</v>
      </c>
      <c r="D195" s="103"/>
      <c r="E195" s="103"/>
      <c r="F195" s="103"/>
      <c r="G195" s="103"/>
      <c r="H195" s="103"/>
    </row>
    <row r="196" spans="2:9" ht="15" customHeight="1" x14ac:dyDescent="0.15">
      <c r="C196" s="22"/>
      <c r="D196" s="32"/>
      <c r="E196" s="32"/>
      <c r="F196" s="32"/>
      <c r="G196" s="32"/>
      <c r="H196" s="32"/>
    </row>
    <row r="197" spans="2:9" ht="15" customHeight="1" thickBot="1" x14ac:dyDescent="0.2">
      <c r="B197" s="29"/>
      <c r="C197" s="28"/>
      <c r="D197" s="62"/>
      <c r="E197" s="62"/>
      <c r="F197" s="62"/>
      <c r="G197" s="62"/>
      <c r="H197" s="62"/>
      <c r="I197" s="29"/>
    </row>
    <row r="198" spans="2:9" ht="14.25" thickTop="1" x14ac:dyDescent="0.15"/>
    <row r="199" spans="2:9" ht="17.25" x14ac:dyDescent="0.15">
      <c r="B199" s="21" t="s">
        <v>58</v>
      </c>
    </row>
    <row r="201" spans="2:9" ht="15" customHeight="1" x14ac:dyDescent="0.15">
      <c r="C201" s="22" t="s">
        <v>9</v>
      </c>
      <c r="D201" s="103"/>
      <c r="E201" s="103"/>
      <c r="F201" s="103"/>
      <c r="G201" s="103"/>
      <c r="H201" s="103"/>
    </row>
    <row r="203" spans="2:9" ht="15" customHeight="1" x14ac:dyDescent="0.15">
      <c r="C203" s="22" t="s">
        <v>10</v>
      </c>
      <c r="D203" s="103"/>
      <c r="E203" s="103"/>
      <c r="F203" s="103"/>
      <c r="G203" s="103"/>
      <c r="H203" s="103"/>
    </row>
    <row r="204" spans="2:9" ht="15" customHeight="1" x14ac:dyDescent="0.15">
      <c r="C204" s="22"/>
      <c r="D204" s="83"/>
      <c r="E204" s="83"/>
      <c r="F204" s="83"/>
      <c r="G204" s="83"/>
      <c r="H204" s="83"/>
    </row>
    <row r="205" spans="2:9" ht="15" customHeight="1" x14ac:dyDescent="0.15">
      <c r="C205" s="22" t="s">
        <v>139</v>
      </c>
      <c r="D205" s="94"/>
      <c r="E205" s="95"/>
      <c r="F205" s="95"/>
      <c r="G205" s="95"/>
      <c r="H205" s="96"/>
    </row>
    <row r="207" spans="2:9" ht="13.5" customHeight="1" x14ac:dyDescent="0.15">
      <c r="C207" s="19"/>
      <c r="D207" s="104" t="s">
        <v>40</v>
      </c>
      <c r="E207" s="105"/>
      <c r="F207" s="49" t="s">
        <v>41</v>
      </c>
      <c r="G207" s="51" t="s">
        <v>35</v>
      </c>
      <c r="H207" s="51" t="s">
        <v>42</v>
      </c>
    </row>
    <row r="208" spans="2:9" ht="13.5" customHeight="1" x14ac:dyDescent="0.15">
      <c r="C208" s="18"/>
      <c r="D208" s="106"/>
      <c r="E208" s="107"/>
      <c r="F208" s="110"/>
      <c r="G208" s="53"/>
      <c r="H208" s="53"/>
    </row>
    <row r="209" spans="2:9" ht="19.5" customHeight="1" x14ac:dyDescent="0.15">
      <c r="C209" s="18"/>
      <c r="D209" s="108"/>
      <c r="E209" s="109"/>
      <c r="F209" s="111"/>
      <c r="G209" s="54"/>
      <c r="H209" s="54"/>
    </row>
    <row r="210" spans="2:9" ht="13.5" customHeight="1" x14ac:dyDescent="0.15">
      <c r="C210" s="18"/>
      <c r="D210" s="106"/>
      <c r="E210" s="107"/>
      <c r="F210" s="110"/>
      <c r="G210" s="53"/>
      <c r="H210" s="55"/>
    </row>
    <row r="211" spans="2:9" ht="19.5" customHeight="1" x14ac:dyDescent="0.15">
      <c r="C211" s="18"/>
      <c r="D211" s="108"/>
      <c r="E211" s="109"/>
      <c r="F211" s="111"/>
      <c r="G211" s="54"/>
      <c r="H211" s="54"/>
    </row>
    <row r="212" spans="2:9" ht="13.5" customHeight="1" x14ac:dyDescent="0.15">
      <c r="C212" s="18"/>
      <c r="D212" s="106"/>
      <c r="E212" s="107"/>
      <c r="F212" s="110"/>
      <c r="G212" s="56"/>
      <c r="H212" s="53"/>
    </row>
    <row r="213" spans="2:9" ht="19.5" customHeight="1" x14ac:dyDescent="0.15">
      <c r="C213" s="18"/>
      <c r="D213" s="108"/>
      <c r="E213" s="109"/>
      <c r="F213" s="111"/>
      <c r="G213" s="57"/>
      <c r="H213" s="57"/>
    </row>
    <row r="214" spans="2:9" ht="13.5" customHeight="1" x14ac:dyDescent="0.15">
      <c r="C214" s="18"/>
      <c r="D214" s="106"/>
      <c r="E214" s="107"/>
      <c r="F214" s="110"/>
      <c r="G214" s="53"/>
      <c r="H214" s="55"/>
    </row>
    <row r="215" spans="2:9" ht="19.5" customHeight="1" x14ac:dyDescent="0.15">
      <c r="C215" s="18"/>
      <c r="D215" s="108"/>
      <c r="E215" s="109"/>
      <c r="F215" s="111"/>
      <c r="G215" s="54"/>
      <c r="H215" s="54"/>
    </row>
    <row r="216" spans="2:9" ht="13.5" customHeight="1" x14ac:dyDescent="0.15">
      <c r="C216" s="18"/>
      <c r="D216" s="106"/>
      <c r="E216" s="107"/>
      <c r="F216" s="110"/>
      <c r="G216" s="53"/>
      <c r="H216" s="53"/>
    </row>
    <row r="217" spans="2:9" ht="19.5" customHeight="1" x14ac:dyDescent="0.15">
      <c r="C217" s="18"/>
      <c r="D217" s="108"/>
      <c r="E217" s="109"/>
      <c r="F217" s="111"/>
      <c r="G217" s="54"/>
      <c r="H217" s="54"/>
    </row>
    <row r="219" spans="2:9" ht="15" customHeight="1" x14ac:dyDescent="0.15">
      <c r="C219" s="22" t="s">
        <v>13</v>
      </c>
      <c r="D219" s="103"/>
      <c r="E219" s="103"/>
      <c r="F219" s="103"/>
      <c r="G219" s="103"/>
      <c r="H219" s="103"/>
    </row>
    <row r="220" spans="2:9" ht="15" customHeight="1" x14ac:dyDescent="0.15">
      <c r="C220" s="22"/>
      <c r="D220" s="32"/>
      <c r="E220" s="32"/>
      <c r="F220" s="32"/>
      <c r="G220" s="32"/>
      <c r="H220" s="32"/>
    </row>
    <row r="221" spans="2:9" ht="14.25" thickBot="1" x14ac:dyDescent="0.2">
      <c r="B221" s="29"/>
      <c r="C221" s="29"/>
      <c r="D221" s="29"/>
      <c r="E221" s="29"/>
      <c r="F221" s="29"/>
      <c r="G221" s="29"/>
      <c r="H221" s="29"/>
      <c r="I221" s="29"/>
    </row>
    <row r="222" spans="2:9" ht="14.25" thickTop="1" x14ac:dyDescent="0.15"/>
    <row r="223" spans="2:9" x14ac:dyDescent="0.15">
      <c r="I223" s="22" t="s">
        <v>118</v>
      </c>
    </row>
    <row r="224" spans="2:9" x14ac:dyDescent="0.15">
      <c r="I224" s="22" t="s">
        <v>119</v>
      </c>
    </row>
    <row r="225" spans="7:9" ht="15" x14ac:dyDescent="0.15">
      <c r="G225" s="77"/>
      <c r="I225" s="22"/>
    </row>
    <row r="226" spans="7:9" x14ac:dyDescent="0.15">
      <c r="H226" s="112"/>
      <c r="I226" s="112"/>
    </row>
    <row r="227" spans="7:9" x14ac:dyDescent="0.15">
      <c r="I227" s="74"/>
    </row>
  </sheetData>
  <sheetProtection sheet="1" objects="1" scenarios="1" selectLockedCells="1"/>
  <mergeCells count="139">
    <mergeCell ref="D114:E115"/>
    <mergeCell ref="F214:F215"/>
    <mergeCell ref="D164:E165"/>
    <mergeCell ref="F164:F165"/>
    <mergeCell ref="D168:E169"/>
    <mergeCell ref="D140:E141"/>
    <mergeCell ref="F140:F141"/>
    <mergeCell ref="D144:E145"/>
    <mergeCell ref="F144:F145"/>
    <mergeCell ref="D142:E143"/>
    <mergeCell ref="F142:F143"/>
    <mergeCell ref="D123:H123"/>
    <mergeCell ref="D129:H129"/>
    <mergeCell ref="D131:H131"/>
    <mergeCell ref="D135:E135"/>
    <mergeCell ref="D136:E137"/>
    <mergeCell ref="F136:F137"/>
    <mergeCell ref="D120:E121"/>
    <mergeCell ref="F120:F121"/>
    <mergeCell ref="F114:F115"/>
    <mergeCell ref="D116:E117"/>
    <mergeCell ref="F116:F117"/>
    <mergeCell ref="D138:E139"/>
    <mergeCell ref="F138:F139"/>
    <mergeCell ref="D118:E119"/>
    <mergeCell ref="F118:F119"/>
    <mergeCell ref="D111:E111"/>
    <mergeCell ref="F112:F113"/>
    <mergeCell ref="D57:H57"/>
    <mergeCell ref="D59:H59"/>
    <mergeCell ref="D94:E95"/>
    <mergeCell ref="F94:F95"/>
    <mergeCell ref="F88:F89"/>
    <mergeCell ref="D90:E91"/>
    <mergeCell ref="F90:F91"/>
    <mergeCell ref="D81:H81"/>
    <mergeCell ref="D96:E97"/>
    <mergeCell ref="D68:E69"/>
    <mergeCell ref="F68:F69"/>
    <mergeCell ref="D72:E73"/>
    <mergeCell ref="F72:F73"/>
    <mergeCell ref="D87:E87"/>
    <mergeCell ref="D85:H85"/>
    <mergeCell ref="D109:H109"/>
    <mergeCell ref="D75:H75"/>
    <mergeCell ref="D70:E71"/>
    <mergeCell ref="F70:F71"/>
    <mergeCell ref="F96:F97"/>
    <mergeCell ref="F42:F43"/>
    <mergeCell ref="D27:E27"/>
    <mergeCell ref="D35:H35"/>
    <mergeCell ref="D37:H37"/>
    <mergeCell ref="D25:G25"/>
    <mergeCell ref="D61:H61"/>
    <mergeCell ref="D112:E113"/>
    <mergeCell ref="D105:H105"/>
    <mergeCell ref="D107:H107"/>
    <mergeCell ref="D46:E47"/>
    <mergeCell ref="F46:F47"/>
    <mergeCell ref="D40:E41"/>
    <mergeCell ref="F40:F41"/>
    <mergeCell ref="D99:H99"/>
    <mergeCell ref="D51:H51"/>
    <mergeCell ref="D83:H83"/>
    <mergeCell ref="D92:E93"/>
    <mergeCell ref="F92:F93"/>
    <mergeCell ref="D88:E89"/>
    <mergeCell ref="D159:E159"/>
    <mergeCell ref="D160:E161"/>
    <mergeCell ref="F160:F161"/>
    <mergeCell ref="D162:E163"/>
    <mergeCell ref="F162:F163"/>
    <mergeCell ref="D166:E167"/>
    <mergeCell ref="F166:F167"/>
    <mergeCell ref="B6:C6"/>
    <mergeCell ref="B9:C9"/>
    <mergeCell ref="D63:E63"/>
    <mergeCell ref="D64:E65"/>
    <mergeCell ref="F64:F65"/>
    <mergeCell ref="D66:E67"/>
    <mergeCell ref="F66:F67"/>
    <mergeCell ref="D48:E49"/>
    <mergeCell ref="F48:F49"/>
    <mergeCell ref="D33:H33"/>
    <mergeCell ref="A7:C7"/>
    <mergeCell ref="A8:C8"/>
    <mergeCell ref="A15:C15"/>
    <mergeCell ref="D39:E39"/>
    <mergeCell ref="D44:E45"/>
    <mergeCell ref="F44:F45"/>
    <mergeCell ref="D42:E43"/>
    <mergeCell ref="H226:I226"/>
    <mergeCell ref="D19:G19"/>
    <mergeCell ref="D21:G21"/>
    <mergeCell ref="D23:G23"/>
    <mergeCell ref="H9:I9"/>
    <mergeCell ref="H10:I10"/>
    <mergeCell ref="D210:E211"/>
    <mergeCell ref="F210:F211"/>
    <mergeCell ref="D212:E213"/>
    <mergeCell ref="F212:F213"/>
    <mergeCell ref="D192:E193"/>
    <mergeCell ref="F192:F193"/>
    <mergeCell ref="D216:E217"/>
    <mergeCell ref="F216:F217"/>
    <mergeCell ref="D219:H219"/>
    <mergeCell ref="D195:H195"/>
    <mergeCell ref="D201:H201"/>
    <mergeCell ref="D203:H203"/>
    <mergeCell ref="D207:E207"/>
    <mergeCell ref="D208:E209"/>
    <mergeCell ref="F208:F209"/>
    <mergeCell ref="D214:E215"/>
    <mergeCell ref="D171:H171"/>
    <mergeCell ref="D177:H177"/>
    <mergeCell ref="D133:H133"/>
    <mergeCell ref="D157:H157"/>
    <mergeCell ref="D181:H181"/>
    <mergeCell ref="D205:H205"/>
    <mergeCell ref="H3:I3"/>
    <mergeCell ref="H4:I4"/>
    <mergeCell ref="H5:I5"/>
    <mergeCell ref="H6:I6"/>
    <mergeCell ref="H7:I7"/>
    <mergeCell ref="H8:I8"/>
    <mergeCell ref="D179:H179"/>
    <mergeCell ref="D183:E183"/>
    <mergeCell ref="D184:E185"/>
    <mergeCell ref="F184:F185"/>
    <mergeCell ref="D186:E187"/>
    <mergeCell ref="F186:F187"/>
    <mergeCell ref="D188:E189"/>
    <mergeCell ref="F188:F189"/>
    <mergeCell ref="D190:E191"/>
    <mergeCell ref="F190:F191"/>
    <mergeCell ref="F168:F169"/>
    <mergeCell ref="D147:H147"/>
    <mergeCell ref="D153:H153"/>
    <mergeCell ref="D155:H155"/>
  </mergeCells>
  <phoneticPr fontId="1"/>
  <dataValidations xWindow="800" yWindow="274" count="21">
    <dataValidation type="whole" allowBlank="1" showInputMessage="1" showErrorMessage="1" error="０～９９までの整数を入力してください。" sqref="D16:D17 D4:D5">
      <formula1>0</formula1>
      <formula2>99</formula2>
    </dataValidation>
    <dataValidation allowBlank="1" showInputMessage="1" showErrorMessage="1" promptTitle="摘要欄" prompt="①　診療報酬のうち、家族診療分については、「家族」の表示とその金額の記載をして下さい。_x000a_②　災害により被害を受けたため、報酬、料金等に対する源泉所得税の徴収の猶予を受けた税額がある場合には、（災）の表示と猶予税額の記載をしてください。_x000a_③　広告宣伝のための賞金が金銭以外のものである場合には、その旨とその種類等の明細を記載してください。_x000a_④　支払を受ける者が　「源泉徴収の免除証明書」を提出した者である場合、その他法律上源泉徴収を要しない者である場合には、その旨を記載してください。" sqref="D51:H51"/>
    <dataValidation allowBlank="1" showInputMessage="1" showErrorMessage="1" error="整数を入力してください。" prompt="　法定調書合計表の右上にある「署番号」を入力して下さい。_x000a__x000a_　所得税徴収高計算書に記載してある税務署番号とは異なりますので、ご注意ください。" sqref="D27:E27"/>
    <dataValidation allowBlank="1" showInputMessage="1" showErrorMessage="1" prompt="　法定調書合計表の右上にある「整理番号」を入力してください。" sqref="G27"/>
    <dataValidation type="whole" allowBlank="1" showInputMessage="1" showErrorMessage="1" error="整数を入力してください。" sqref="G42:H49 G210:H217 G186:H193 G162:H169 G138:H145 G114:H121 G90:H97 G66:H73">
      <formula1>0</formula1>
      <formula2>9.99999999999999E+23</formula2>
    </dataValidation>
    <dataValidation type="whole" allowBlank="1" showInputMessage="1" showErrorMessage="1" error="整数を入力してください。" promptTitle="支払金額　内書" prompt="　１月から１２月までの報酬の支払総額のうち、支払調書作成日現在において未払のものの合計額を記載してください。" sqref="G40">
      <formula1>0</formula1>
      <formula2>9.99999999999999E+23</formula2>
    </dataValidation>
    <dataValidation type="whole" allowBlank="1" showInputMessage="1" showErrorMessage="1" error="整数を入力してください。" promptTitle="支払金額欄" prompt="　平成２０年中に支払いの確定したものを記載してください。_x000a_　この場合、控除額以下であるなどのため源泉徴収されなかった報酬、料金等や未払の報酬、料金等についても記載漏れのないように注意してください。_x000a_　なお、支払調書の作成日現在で未払のものがあるときは、その未払額を内書してください。" sqref="G41">
      <formula1>0</formula1>
      <formula2>9.99999999999999E+23</formula2>
    </dataValidation>
    <dataValidation type="whole" allowBlank="1" showInputMessage="1" showErrorMessage="1" error="整数を入力してください。" promptTitle="源泉所得税　内書" prompt="　未払のものにかかる源泉所得税の金額を記載してください。" sqref="H40">
      <formula1>0</formula1>
      <formula2>9.99999999999999E+23</formula2>
    </dataValidation>
    <dataValidation type="whole" allowBlank="1" showInputMessage="1" showErrorMessage="1" error="整数を入力してください。" promptTitle="源泉徴収税額欄" prompt="　平成２０年中に源泉徴収すべき税額を記載して下さい。_x000a_　この場合、支払調書の作成日現在で未払のものがあるため、源泉徴収すべき税額を徴収していないときは、その未徴収税額を内書してください。_x000a_　なお、災害により被害を受けたため、報酬料金等に対する源泉所得税の徴収の猶予を受けた税額があるときは、その税額を含めないで記載して下さい。" sqref="H41">
      <formula1>0</formula1>
      <formula2>9.99999999999999E+23</formula2>
    </dataValidation>
    <dataValidation allowBlank="1" showInputMessage="1" showErrorMessage="1" promptTitle="細目欄" prompt="　次の区分により記載してください。_x000a_①　印税・・・書籍名_x000a_②　原稿料、さし絵料・・・支払回数_x000a_③　放送謝金、映画・演劇の俳優等の出演料・・・出演した映画、演劇の題名等_x000a_④　弁護士等の報酬、料金・・・関与した事件名等_x000a_⑤　広告宣伝のための賞金・・・賞金の名称等_x000a_⑥　教授・指導料・・・抗議名等" sqref="F40:F41"/>
    <dataValidation allowBlank="1" showInputMessage="1" showErrorMessage="1" promptTitle="住所" prompt="　支払調書を作成する日の現況による受給者の住所（居所）又は所在地を記載してください。" sqref="D35:H36"/>
    <dataValidation allowBlank="1" showInputMessage="1" showErrorMessage="1" prompt="半角数字で入力してください。" sqref="H23:H25 D23:D24"/>
    <dataValidation type="whole" allowBlank="1" showInputMessage="1" showErrorMessage="1" error="整数を入力して下さい。" sqref="G64:H65">
      <formula1>0</formula1>
      <formula2>9.99999999999999E+32</formula2>
    </dataValidation>
    <dataValidation type="whole" allowBlank="1" showInputMessage="1" showErrorMessage="1" error="整数を入力してください。" sqref="G88:H89 G112:H113">
      <formula1>0</formula1>
      <formula2>9.99999999999999E+28</formula2>
    </dataValidation>
    <dataValidation type="whole" allowBlank="1" showInputMessage="1" showErrorMessage="1" error="整数を入力してください。" sqref="G136:H137">
      <formula1>0</formula1>
      <formula2>9.99999999999999E+30</formula2>
    </dataValidation>
    <dataValidation type="whole" allowBlank="1" showInputMessage="1" showErrorMessage="1" error="整数を入力してください。" sqref="G160:H161">
      <formula1>0</formula1>
      <formula2>9.99999999999999E+31</formula2>
    </dataValidation>
    <dataValidation type="whole" allowBlank="1" showInputMessage="1" showErrorMessage="1" error="整数を入力してください。" sqref="G184:H185">
      <formula1>0</formula1>
      <formula2>9.99999999999999E+32</formula2>
    </dataValidation>
    <dataValidation type="whole" allowBlank="1" showInputMessage="1" showErrorMessage="1" error="整数を入力してください。" sqref="G208:H209">
      <formula1>0</formula1>
      <formula2>9.99999999999999E+27</formula2>
    </dataValidation>
    <dataValidation type="textLength" allowBlank="1" showInputMessage="1" showErrorMessage="1" prompt="半角数字で入力してください。" sqref="D25:G25">
      <formula1>0</formula1>
      <formula2>13</formula2>
    </dataValidation>
    <dataValidation type="textLength" allowBlank="1" showInputMessage="1" showErrorMessage="1" promptTitle="住所" prompt="　支払調書を作成する日の現況による受給者の住所（居所）又は所在地を記載してください。" sqref="D37:H37">
      <formula1>0</formula1>
      <formula2>13</formula2>
    </dataValidation>
    <dataValidation type="textLength" allowBlank="1" showInputMessage="1" showErrorMessage="1" sqref="D61:H61 D85:H85 D109:H109 D133:H133 D157:H157 D181:H181 D205:H205">
      <formula1>0</formula1>
      <formula2>13</formula2>
    </dataValidation>
  </dataValidations>
  <pageMargins left="0" right="0" top="0" bottom="0" header="0.31496062992125984" footer="0.31496062992125984"/>
  <pageSetup paperSize="9" orientation="portrait" r:id="rId1"/>
  <drawing r:id="rId2"/>
  <legacyDrawing r:id="rId3"/>
  <extLst>
    <ext xmlns:x14="http://schemas.microsoft.com/office/spreadsheetml/2009/9/main" uri="{CCE6A557-97BC-4b89-ADB6-D9C93CAAB3DF}">
      <x14:dataValidations xmlns:xm="http://schemas.microsoft.com/office/excel/2006/main" xWindow="800" yWindow="274" count="5">
        <x14:dataValidation type="list" allowBlank="1" showInputMessage="1" showErrorMessage="1">
          <x14:formula1>
            <xm:f>データ!$B$3:$B$10</xm:f>
          </x14:formula1>
          <xm:sqref>E6 D7:E7 D9:E10</xm:sqref>
        </x14:dataValidation>
        <x14:dataValidation type="list" allowBlank="1" showInputMessage="1" showErrorMessage="1" promptTitle="表示させたい内容がない場合" prompt="　データシートで、入力の際に選択できる内容を変更できます。">
          <x14:formula1>
            <xm:f>データ!$D$3:$D$25</xm:f>
          </x14:formula1>
          <xm:sqref>D40:E41</xm:sqref>
        </x14:dataValidation>
        <x14:dataValidation type="list" allowBlank="1" showInputMessage="1" showErrorMessage="1">
          <x14:formula1>
            <xm:f>データ!$D$3:$D$25</xm:f>
          </x14:formula1>
          <xm:sqref>D42:E49 D64:E73 D88:E97 D112:E121 D136:E145 D160:E169 D184:E193 D208:E217</xm:sqref>
        </x14:dataValidation>
        <x14:dataValidation type="list" allowBlank="1" showInputMessage="1" showErrorMessage="1">
          <x14:formula1>
            <xm:f>データ!B3:E3</xm:f>
          </x14:formula1>
          <xm:sqref>E14 D12:D14</xm:sqref>
        </x14:dataValidation>
        <x14:dataValidation type="list" allowBlank="1" showInputMessage="1" showErrorMessage="1" prompt="　印刷シート（１）の左上の支払調書の内容となります。_x000a_　詳細は下記で入力してください。">
          <x14:formula1>
            <xm:f>データ!B3:B10</xm:f>
          </x14:formula1>
          <xm:sqref>D6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61"/>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5.5" style="1" customWidth="1"/>
    <col min="4" max="4" width="5" style="1" customWidth="1"/>
    <col min="5" max="6" width="1.625" style="1" customWidth="1"/>
    <col min="7" max="7" width="1.25" style="1" customWidth="1"/>
    <col min="8" max="8" width="2.375" style="1" customWidth="1"/>
    <col min="9" max="9" width="2.125" style="1" customWidth="1"/>
    <col min="10" max="10" width="10.875" style="1" customWidth="1"/>
    <col min="11" max="11" width="8" style="1" customWidth="1"/>
    <col min="12" max="12" width="2.625" style="1" customWidth="1"/>
    <col min="13" max="13" width="0.875" style="1" customWidth="1"/>
    <col min="14" max="16" width="1.875" style="1" customWidth="1"/>
    <col min="17" max="17" width="1.25" style="1" customWidth="1"/>
    <col min="18" max="18" width="0.5" style="1" customWidth="1"/>
    <col min="19" max="27" width="1.875" style="1" customWidth="1"/>
    <col min="28" max="28" width="5.75" style="1" customWidth="1"/>
    <col min="29" max="29" width="3.75" style="1" customWidth="1"/>
    <col min="30" max="30" width="5.5" style="1" customWidth="1"/>
    <col min="31" max="31" width="5" style="1" customWidth="1"/>
    <col min="32" max="33" width="1.625" style="1" customWidth="1"/>
    <col min="34" max="34" width="1.25" style="1" customWidth="1"/>
    <col min="35" max="35" width="2.375" style="1" customWidth="1"/>
    <col min="36" max="36" width="2.125" style="1" customWidth="1"/>
    <col min="37" max="37" width="10.875" style="1" customWidth="1"/>
    <col min="38" max="38" width="8" style="1" customWidth="1"/>
    <col min="39" max="39" width="2.625" style="1" customWidth="1"/>
    <col min="40" max="40" width="0.875" style="1" customWidth="1"/>
    <col min="41" max="43" width="1.875" style="1" customWidth="1"/>
    <col min="44" max="44" width="1.25" style="1" customWidth="1"/>
    <col min="45" max="45" width="0.5" style="1" customWidth="1"/>
    <col min="46" max="54" width="1.875" style="1" customWidth="1"/>
    <col min="55" max="55" width="1.5" style="1" customWidth="1"/>
    <col min="56" max="64" width="9" style="1"/>
    <col min="65" max="65" width="9" style="1" customWidth="1"/>
    <col min="66" max="16384" width="9" style="1"/>
  </cols>
  <sheetData>
    <row r="1" spans="3:55" ht="7.5" customHeight="1" x14ac:dyDescent="0.15">
      <c r="AB1" s="12"/>
      <c r="AC1" s="12"/>
    </row>
    <row r="2" spans="3:55" ht="13.5" customHeight="1" x14ac:dyDescent="0.15">
      <c r="C2" s="13"/>
      <c r="D2" s="46" t="str">
        <f>入力!C4</f>
        <v>令和</v>
      </c>
      <c r="E2" s="14"/>
      <c r="F2" s="236" t="str">
        <f>IF(入力!$D$4="","",入力!$D$4)</f>
        <v/>
      </c>
      <c r="G2" s="236"/>
      <c r="H2" s="45" t="s">
        <v>28</v>
      </c>
      <c r="I2" s="13"/>
      <c r="J2" s="44"/>
      <c r="K2" s="37"/>
      <c r="L2" s="37"/>
      <c r="M2" s="36"/>
      <c r="N2" s="13"/>
      <c r="O2" s="13"/>
      <c r="P2" s="13"/>
      <c r="Q2" s="13"/>
      <c r="R2" s="13"/>
      <c r="S2" s="13"/>
      <c r="T2" s="13"/>
      <c r="U2" s="13"/>
      <c r="V2" s="13"/>
      <c r="W2" s="13"/>
      <c r="X2" s="13"/>
      <c r="Y2" s="13"/>
      <c r="Z2" s="13"/>
      <c r="AA2" s="14"/>
      <c r="AB2" s="38"/>
      <c r="AC2" s="2"/>
      <c r="AD2" s="13"/>
      <c r="AE2" s="46" t="str">
        <f>入力!C4</f>
        <v>令和</v>
      </c>
      <c r="AF2" s="14"/>
      <c r="AG2" s="236" t="str">
        <f>IF(入力!$D$4="","",入力!$D$4)</f>
        <v/>
      </c>
      <c r="AH2" s="236"/>
      <c r="AI2" s="45" t="s">
        <v>28</v>
      </c>
      <c r="AJ2" s="13"/>
      <c r="AK2" s="44"/>
      <c r="AL2" s="37"/>
      <c r="AM2" s="37"/>
      <c r="AN2" s="36"/>
      <c r="AO2" s="13"/>
      <c r="AP2" s="13"/>
      <c r="AQ2" s="13"/>
      <c r="AR2" s="13"/>
      <c r="AS2" s="13"/>
      <c r="AT2" s="13"/>
      <c r="AU2" s="13"/>
      <c r="AV2" s="13"/>
      <c r="AW2" s="13"/>
      <c r="AX2" s="13"/>
      <c r="AY2" s="13"/>
      <c r="AZ2" s="13"/>
      <c r="BA2" s="13"/>
      <c r="BB2" s="14"/>
      <c r="BC2" s="2"/>
    </row>
    <row r="3" spans="3:55" ht="6.95" customHeight="1" x14ac:dyDescent="0.15">
      <c r="AB3" s="12"/>
    </row>
    <row r="4" spans="3:55" ht="11.1" customHeight="1" x14ac:dyDescent="0.15">
      <c r="C4" s="237" t="s">
        <v>0</v>
      </c>
      <c r="D4" s="145" t="s">
        <v>8</v>
      </c>
      <c r="E4" s="146"/>
      <c r="F4" s="146"/>
      <c r="G4" s="239" t="str">
        <f>IF(入力!$D$6="","",IF(INDEX(データ!$H$3:$O$48,MATCH("住所",データ!$G$3:$G$48,0),MATCH(入力!$D$6,データ!$H$2:$O$2,0))="","",INDEX(データ!$H$3:$O$48,MATCH("住所",データ!$G$3:$G$48,0),MATCH(入力!$D$6,データ!$H$2:$O$2,0))))</f>
        <v/>
      </c>
      <c r="H4" s="148"/>
      <c r="I4" s="148"/>
      <c r="J4" s="148"/>
      <c r="K4" s="148"/>
      <c r="L4" s="148"/>
      <c r="M4" s="148"/>
      <c r="N4" s="148"/>
      <c r="O4" s="148"/>
      <c r="P4" s="148"/>
      <c r="Q4" s="148"/>
      <c r="R4" s="148"/>
      <c r="S4" s="148"/>
      <c r="T4" s="148"/>
      <c r="U4" s="148"/>
      <c r="V4" s="148"/>
      <c r="W4" s="148"/>
      <c r="X4" s="148"/>
      <c r="Y4" s="148"/>
      <c r="Z4" s="148"/>
      <c r="AA4" s="149"/>
      <c r="AB4" s="3"/>
      <c r="AC4" s="3"/>
      <c r="AD4" s="237" t="s">
        <v>0</v>
      </c>
      <c r="AE4" s="145" t="s">
        <v>8</v>
      </c>
      <c r="AF4" s="146"/>
      <c r="AG4" s="146"/>
      <c r="AH4" s="239" t="str">
        <f>IF(入力!$E$6="","",IF(INDEX(データ!$H$3:$O$48,MATCH("住所",データ!$G$3:$G$48,0),MATCH(入力!$E$6,データ!$H$2:$O$2,0))="","",INDEX(データ!$H$3:$O$48,MATCH("住所",データ!$G$3:$G$48,0),MATCH(入力!$E$6,データ!$H$2:$O$2,0))))</f>
        <v/>
      </c>
      <c r="AI4" s="148"/>
      <c r="AJ4" s="148"/>
      <c r="AK4" s="148"/>
      <c r="AL4" s="148"/>
      <c r="AM4" s="148"/>
      <c r="AN4" s="148"/>
      <c r="AO4" s="148"/>
      <c r="AP4" s="148"/>
      <c r="AQ4" s="148"/>
      <c r="AR4" s="148"/>
      <c r="AS4" s="148"/>
      <c r="AT4" s="148"/>
      <c r="AU4" s="148"/>
      <c r="AV4" s="148"/>
      <c r="AW4" s="148"/>
      <c r="AX4" s="148"/>
      <c r="AY4" s="148"/>
      <c r="AZ4" s="148"/>
      <c r="BA4" s="148"/>
      <c r="BB4" s="149"/>
      <c r="BC4" s="3"/>
    </row>
    <row r="5" spans="3:55" ht="11.1" customHeight="1" x14ac:dyDescent="0.15">
      <c r="C5" s="238"/>
      <c r="D5" s="152" t="s">
        <v>1</v>
      </c>
      <c r="E5" s="153"/>
      <c r="F5" s="153"/>
      <c r="G5" s="240"/>
      <c r="H5" s="150"/>
      <c r="I5" s="150"/>
      <c r="J5" s="150"/>
      <c r="K5" s="150"/>
      <c r="L5" s="150"/>
      <c r="M5" s="150"/>
      <c r="N5" s="150"/>
      <c r="O5" s="150"/>
      <c r="P5" s="150"/>
      <c r="Q5" s="150"/>
      <c r="R5" s="150"/>
      <c r="S5" s="150"/>
      <c r="T5" s="150"/>
      <c r="U5" s="150"/>
      <c r="V5" s="150"/>
      <c r="W5" s="150"/>
      <c r="X5" s="150"/>
      <c r="Y5" s="150"/>
      <c r="Z5" s="150"/>
      <c r="AA5" s="151"/>
      <c r="AB5" s="3"/>
      <c r="AC5" s="3"/>
      <c r="AD5" s="238"/>
      <c r="AE5" s="152" t="s">
        <v>1</v>
      </c>
      <c r="AF5" s="153"/>
      <c r="AG5" s="153"/>
      <c r="AH5" s="240"/>
      <c r="AI5" s="150"/>
      <c r="AJ5" s="150"/>
      <c r="AK5" s="150"/>
      <c r="AL5" s="150"/>
      <c r="AM5" s="150"/>
      <c r="AN5" s="150"/>
      <c r="AO5" s="150"/>
      <c r="AP5" s="150"/>
      <c r="AQ5" s="150"/>
      <c r="AR5" s="150"/>
      <c r="AS5" s="150"/>
      <c r="AT5" s="150"/>
      <c r="AU5" s="150"/>
      <c r="AV5" s="150"/>
      <c r="AW5" s="150"/>
      <c r="AX5" s="150"/>
      <c r="AY5" s="150"/>
      <c r="AZ5" s="150"/>
      <c r="BA5" s="150"/>
      <c r="BB5" s="151"/>
      <c r="BC5" s="3"/>
    </row>
    <row r="6" spans="3:55" ht="8.1" customHeight="1" x14ac:dyDescent="0.15">
      <c r="C6" s="221" t="s">
        <v>2</v>
      </c>
      <c r="D6" s="223" t="s">
        <v>3</v>
      </c>
      <c r="E6" s="224"/>
      <c r="F6" s="224"/>
      <c r="G6" s="227" t="str">
        <f>IF(入力!$D$6="","",IF(INDEX(データ!$H$3:$O$48,MATCH("名称",データ!$G$3:$G$48,0),MATCH(入力!$D$6,データ!$H$2:$O$2,0))="","",INDEX(データ!$H$3:$O$48,MATCH("名称",データ!$G$3:$G$48,0),MATCH(入力!$D$6,データ!$H$2:$O$2,0))))</f>
        <v/>
      </c>
      <c r="H6" s="228"/>
      <c r="I6" s="228"/>
      <c r="J6" s="228"/>
      <c r="K6" s="228"/>
      <c r="L6" s="228"/>
      <c r="M6" s="228"/>
      <c r="N6" s="231" t="s">
        <v>121</v>
      </c>
      <c r="O6" s="232"/>
      <c r="P6" s="232"/>
      <c r="Q6" s="232"/>
      <c r="R6" s="232"/>
      <c r="S6" s="232"/>
      <c r="T6" s="232"/>
      <c r="U6" s="232"/>
      <c r="V6" s="232"/>
      <c r="W6" s="232"/>
      <c r="X6" s="232"/>
      <c r="Y6" s="232"/>
      <c r="Z6" s="232"/>
      <c r="AA6" s="233"/>
      <c r="AB6" s="4"/>
      <c r="AC6" s="4"/>
      <c r="AD6" s="221" t="s">
        <v>2</v>
      </c>
      <c r="AE6" s="223" t="s">
        <v>3</v>
      </c>
      <c r="AF6" s="224"/>
      <c r="AG6" s="224"/>
      <c r="AH6" s="227" t="str">
        <f>IF(入力!$E$6="","",IF(INDEX(データ!$H$3:$O$48,MATCH("名称",データ!$G$3:$G$48,0),MATCH(入力!$E$6,データ!$H$2:$O$2,0))="","",INDEX(データ!$H$3:$O$48,MATCH("名称",データ!$G$3:$G$48,0),MATCH(入力!$E$6,データ!$H$2:$O$2,0))))</f>
        <v/>
      </c>
      <c r="AI6" s="228"/>
      <c r="AJ6" s="228"/>
      <c r="AK6" s="228"/>
      <c r="AL6" s="228"/>
      <c r="AM6" s="228"/>
      <c r="AN6" s="228"/>
      <c r="AO6" s="231" t="s">
        <v>121</v>
      </c>
      <c r="AP6" s="232"/>
      <c r="AQ6" s="232"/>
      <c r="AR6" s="232"/>
      <c r="AS6" s="232"/>
      <c r="AT6" s="232"/>
      <c r="AU6" s="232"/>
      <c r="AV6" s="232"/>
      <c r="AW6" s="232"/>
      <c r="AX6" s="232"/>
      <c r="AY6" s="232"/>
      <c r="AZ6" s="232"/>
      <c r="BA6" s="232"/>
      <c r="BB6" s="233"/>
      <c r="BC6" s="4"/>
    </row>
    <row r="7" spans="3:55" ht="3" customHeight="1" x14ac:dyDescent="0.15">
      <c r="C7" s="221"/>
      <c r="D7" s="225"/>
      <c r="E7" s="226"/>
      <c r="F7" s="226"/>
      <c r="G7" s="229"/>
      <c r="H7" s="230"/>
      <c r="I7" s="230"/>
      <c r="J7" s="230"/>
      <c r="K7" s="230"/>
      <c r="L7" s="230"/>
      <c r="M7" s="230"/>
      <c r="N7" s="135" t="str">
        <f>IF(入力!$D$6="","",IF(INDEX(データ!$H$3:$O$48,MATCH("マイナンバー",データ!$G$3:$G$48,0),MATCH(入力!$D$6,データ!$H$2:$O$2,0))="","",INDEX(データ!$H$3:$O$48,MATCH("マイナンバー",データ!$G$3:$G$48,0),MATCH(入力!$D$6,データ!$H$2:$O$2,0))))</f>
        <v/>
      </c>
      <c r="O7" s="137" t="str">
        <f>IF(入力!$D$6="","",IF(INDEX(データ!$H$3:$O$48,MATCH("マイナンバー１",データ!$G$3:$G$48,0),MATCH(入力!$D$6,データ!$H$2:$O$2,0))="","",INDEX(データ!$H$3:$O$48,MATCH("マイナンバー１",データ!$G$3:$G$48,0),MATCH(入力!$D$6,データ!$H$2:$O$2,0))))</f>
        <v/>
      </c>
      <c r="P7" s="137" t="str">
        <f>IF(入力!$D$6="","",IF(INDEX(データ!$H$3:$O$48,MATCH("マイナンバー２",データ!$G$3:$G$48,0),MATCH(入力!$D$6,データ!$H$2:$O$2,0))="","",INDEX(データ!$H$3:$O$48,MATCH("マイナンバー２",データ!$G$3:$G$48,0),MATCH(入力!$D$6,データ!$H$2:$O$2,0))))</f>
        <v/>
      </c>
      <c r="Q7" s="137" t="str">
        <f>IF(入力!$D$6="","",IF(INDEX(データ!$H$3:$O$48,MATCH("マイナンバー３",データ!$G$3:$G$48,0),MATCH(入力!$D$6,データ!$H$2:$O$2,0))="","",INDEX(データ!$H$3:$O$48,MATCH("マイナンバー３",データ!$G$3:$G$48,0),MATCH(入力!$D$6,データ!$H$2:$O$2,0))))</f>
        <v/>
      </c>
      <c r="R7" s="234"/>
      <c r="S7" s="137" t="str">
        <f>IF(入力!$D$6="","",IF(INDEX(データ!$H$3:$O$48,MATCH("マイナンバー４",データ!$G$3:$G$48,0),MATCH(入力!$D$6,データ!$H$2:$O$2,0))="","",INDEX(データ!$H$3:$O$48,MATCH("マイナンバー４",データ!$G$3:$G$48,0),MATCH(入力!$D$6,データ!$H$2:$O$2,0))))</f>
        <v/>
      </c>
      <c r="T7" s="137" t="str">
        <f>IF(入力!$D$6="","",IF(INDEX(データ!$H$3:$O$48,MATCH("マイナンバー５",データ!$G$3:$G$48,0),MATCH(入力!$D$6,データ!$H$2:$O$2,0))="","",INDEX(データ!$H$3:$O$48,MATCH("マイナンバー５",データ!$G$3:$G$48,0),MATCH(入力!$D$6,データ!$H$2:$O$2,0))))</f>
        <v/>
      </c>
      <c r="U7" s="137" t="str">
        <f>IF(入力!$D$6="","",IF(INDEX(データ!$H$3:$O$48,MATCH("マイナンバー６",データ!$G$3:$G$48,0),MATCH(入力!$D$6,データ!$H$2:$O$2,0))="","",INDEX(データ!$H$3:$O$48,MATCH("マイナンバー６",データ!$G$3:$G$48,0),MATCH(入力!$D$6,データ!$H$2:$O$2,0))))</f>
        <v/>
      </c>
      <c r="V7" s="137" t="str">
        <f>IF(入力!$D$6="","",IF(INDEX(データ!$H$3:$O$48,MATCH("マイナンバー７",データ!$G$3:$G$48,0),MATCH(入力!$D$6,データ!$H$2:$O$2,0))="","",INDEX(データ!$H$3:$O$48,MATCH("マイナンバー７",データ!$G$3:$G$48,0),MATCH(入力!$D$6,データ!$H$2:$O$2,0))))</f>
        <v/>
      </c>
      <c r="W7" s="181" t="str">
        <f>IF(入力!$D$6="","",IF(INDEX(データ!$H$3:$O$48,MATCH("マイナンバー８",データ!$G$3:$G$48,0),MATCH(入力!$D$6,データ!$H$2:$O$2,0))="","",INDEX(データ!$H$3:$O$48,MATCH("マイナンバー８",データ!$G$3:$G$48,0),MATCH(入力!$D$6,データ!$H$2:$O$2,0))))</f>
        <v/>
      </c>
      <c r="X7" s="137" t="str">
        <f>IF(入力!$D$6="","",IF(INDEX(データ!$H$3:$O$48,MATCH("マイナンバー９",データ!$G$3:$G$48,0),MATCH(入力!$D$6,データ!$H$2:$O$2,0))="","",INDEX(データ!$H$3:$O$48,MATCH("マイナンバー９",データ!$G$3:$G$48,0),MATCH(入力!$D$6,データ!$H$2:$O$2,0))))</f>
        <v/>
      </c>
      <c r="Y7" s="137" t="str">
        <f>IF(入力!$D$6="","",IF(INDEX(データ!$H$3:$O$48,MATCH("マイナンバー１０",データ!$G$3:$G$48,0),MATCH(入力!$D$6,データ!$H$2:$O$2,0))="","",INDEX(データ!$H$3:$O$48,MATCH("マイナンバー１０",データ!$G$3:$G$48,0),MATCH(入力!$D$6,データ!$H$2:$O$2,0))))</f>
        <v/>
      </c>
      <c r="Z7" s="181" t="str">
        <f>IF(入力!$D$6="","",IF(INDEX(データ!$H$3:$O$48,MATCH("マイナンバー１１",データ!$G$3:$G$48,0),MATCH(入力!$D$6,データ!$H$2:$O$2,0))="","",INDEX(データ!$H$3:$O$48,MATCH("マイナンバー１１",データ!$G$3:$G$48,0),MATCH(入力!$D$6,データ!$H$2:$O$2,0))))</f>
        <v/>
      </c>
      <c r="AA7" s="183" t="str">
        <f>IF(入力!$D$6="","",IF(INDEX(データ!$H$3:$O$48,MATCH("マイナンバー１２",データ!$G$3:$G$48,0),MATCH(入力!$D$6,データ!$H$2:$O$2,0))="","",INDEX(データ!$H$3:$O$48,MATCH("マイナンバー１２",データ!$G$3:$G$48,0),MATCH(入力!$D$6,データ!$H$2:$O$2,0))))</f>
        <v/>
      </c>
      <c r="AB7" s="4"/>
      <c r="AC7" s="4"/>
      <c r="AD7" s="221"/>
      <c r="AE7" s="225"/>
      <c r="AF7" s="226"/>
      <c r="AG7" s="226"/>
      <c r="AH7" s="229"/>
      <c r="AI7" s="230"/>
      <c r="AJ7" s="230"/>
      <c r="AK7" s="230"/>
      <c r="AL7" s="230"/>
      <c r="AM7" s="230"/>
      <c r="AN7" s="230"/>
      <c r="AO7" s="135" t="str">
        <f>IF(入力!$E$6="","",IF(INDEX(データ!$H$3:$O$48,MATCH("マイナンバー",データ!$G$3:$G$48,0),MATCH(入力!$E$6,データ!$H$2:$O$2,0))="","",INDEX(データ!$H$3:$O$48,MATCH("マイナンバー",データ!$G$3:$G$48,0),MATCH(入力!$E$6,データ!$H$2:$O$2,0))))</f>
        <v/>
      </c>
      <c r="AP7" s="137" t="str">
        <f>IF(入力!$E$6="","",IF(INDEX(データ!$H$3:$O$48,MATCH("マイナンバー１",データ!$G$3:$G$48,0),MATCH(入力!$E$6,データ!$H$2:$O$2,0))="","",INDEX(データ!$H$3:$O$48,MATCH("マイナンバー１",データ!$G$3:$G$48,0),MATCH(入力!$E$6,データ!$H$2:$O$2,0))))</f>
        <v/>
      </c>
      <c r="AQ7" s="137" t="str">
        <f>IF(入力!$E$6="","",IF(INDEX(データ!$H$3:$O$48,MATCH("マイナンバー２",データ!$G$3:$G$48,0),MATCH(入力!$E$6,データ!$H$2:$O$2,0))="","",INDEX(データ!$H$3:$O$48,MATCH("マイナンバー２",データ!$G$3:$G$48,0),MATCH(入力!$E$6,データ!$H$2:$O$2,0))))</f>
        <v/>
      </c>
      <c r="AR7" s="137" t="str">
        <f>IF(入力!$E$6="","",IF(INDEX(データ!$H$3:$O$48,MATCH("マイナンバー３",データ!$G$3:$G$48,0),MATCH(入力!$E$6,データ!$H$2:$O$2,0))="","",INDEX(データ!$H$3:$O$48,MATCH("マイナンバー３",データ!$G$3:$G$48,0),MATCH(入力!$E$6,データ!$H$2:$O$2,0))))</f>
        <v/>
      </c>
      <c r="AS7" s="234"/>
      <c r="AT7" s="137" t="str">
        <f>IF(入力!$E$6="","",IF(INDEX(データ!$H$3:$O$48,MATCH("マイナンバー４",データ!$G$3:$G$48,0),MATCH(入力!$E$6,データ!$H$2:$O$2,0))="","",INDEX(データ!$H$3:$O$48,MATCH("マイナンバー４",データ!$G$3:$G$48,0),MATCH(入力!$E$6,データ!$H$2:$O$2,0))))</f>
        <v/>
      </c>
      <c r="AU7" s="137" t="str">
        <f>IF(入力!$E$6="","",IF(INDEX(データ!$H$3:$O$48,MATCH("マイナンバー５",データ!$G$3:$G$48,0),MATCH(入力!$E$6,データ!$H$2:$O$2,0))="","",INDEX(データ!$H$3:$O$48,MATCH("マイナンバー５",データ!$G$3:$G$48,0),MATCH(入力!$E$6,データ!$H$2:$O$2,0))))</f>
        <v/>
      </c>
      <c r="AV7" s="137" t="str">
        <f>IF(入力!$E$6="","",IF(INDEX(データ!$H$3:$O$48,MATCH("マイナンバー６",データ!$G$3:$G$48,0),MATCH(入力!$E$6,データ!$H$2:$O$2,0))="","",INDEX(データ!$H$3:$O$48,MATCH("マイナンバー６",データ!$G$3:$G$48,0),MATCH(入力!$E$6,データ!$H$2:$O$2,0))))</f>
        <v/>
      </c>
      <c r="AW7" s="137" t="str">
        <f>IF(入力!$E$6="","",IF(INDEX(データ!$H$3:$O$48,MATCH("マイナンバー７",データ!$G$3:$G$48,0),MATCH(入力!$E$6,データ!$H$2:$O$2,0))="","",INDEX(データ!$H$3:$O$48,MATCH("マイナンバー７",データ!$G$3:$G$48,0),MATCH(入力!$E$6,データ!$H$2:$O$2,0))))</f>
        <v/>
      </c>
      <c r="AX7" s="181" t="str">
        <f>IF(入力!$E$6="","",IF(INDEX(データ!$H$3:$O$48,MATCH("マイナンバー８",データ!$G$3:$G$48,0),MATCH(入力!$E$6,データ!$H$2:$O$2,0))="","",INDEX(データ!$H$3:$O$48,MATCH("マイナンバー８",データ!$G$3:$G$48,0),MATCH(入力!$E$6,データ!$H$2:$O$2,0))))</f>
        <v/>
      </c>
      <c r="AY7" s="137" t="str">
        <f>IF(入力!$E$6="","",IF(INDEX(データ!$H$3:$O$48,MATCH("マイナンバー９",データ!$G$3:$G$48,0),MATCH(入力!$E$6,データ!$H$2:$O$2,0))="","",INDEX(データ!$H$3:$O$48,MATCH("マイナンバー９",データ!$G$3:$G$48,0),MATCH(入力!$E$6,データ!$H$2:$O$2,0))))</f>
        <v/>
      </c>
      <c r="AZ7" s="137" t="str">
        <f>IF(入力!$E$6="","",IF(INDEX(データ!$H$3:$O$48,MATCH("マイナンバー１０",データ!$G$3:$G$48,0),MATCH(入力!$E$6,データ!$H$2:$O$2,0))="","",INDEX(データ!$H$3:$O$48,MATCH("マイナンバー１０",データ!$G$3:$G$48,0),MATCH(入力!$E$6,データ!$H$2:$O$2,0))))</f>
        <v/>
      </c>
      <c r="BA7" s="181" t="str">
        <f>IF(入力!$E$6="","",IF(INDEX(データ!$H$3:$O$48,MATCH("マイナンバー１１",データ!$G$3:$G$48,0),MATCH(入力!$E$6,データ!$H$2:$O$2,0))="","",INDEX(データ!$H$3:$O$48,MATCH("マイナンバー１１",データ!$G$3:$G$48,0),MATCH(入力!$E$6,データ!$H$2:$O$2,0))))</f>
        <v/>
      </c>
      <c r="BB7" s="183" t="str">
        <f>IF(入力!$E$6="","",IF(INDEX(データ!$H$3:$O$48,MATCH("マイナンバー１２",データ!$G$3:$G$48,0),MATCH(入力!$E$6,データ!$H$2:$O$2,0))="","",INDEX(データ!$H$3:$O$48,MATCH("マイナンバー１２",データ!$G$3:$G$48,0),MATCH(入力!$E$6,データ!$H$2:$O$2,0))))</f>
        <v/>
      </c>
      <c r="BC7" s="4"/>
    </row>
    <row r="8" spans="3:55" ht="11.1" customHeight="1" x14ac:dyDescent="0.15">
      <c r="C8" s="222"/>
      <c r="D8" s="185" t="s">
        <v>4</v>
      </c>
      <c r="E8" s="186"/>
      <c r="F8" s="186"/>
      <c r="G8" s="229"/>
      <c r="H8" s="230"/>
      <c r="I8" s="230"/>
      <c r="J8" s="230"/>
      <c r="K8" s="230"/>
      <c r="L8" s="230"/>
      <c r="M8" s="230"/>
      <c r="N8" s="136"/>
      <c r="O8" s="138"/>
      <c r="P8" s="138"/>
      <c r="Q8" s="138"/>
      <c r="R8" s="235"/>
      <c r="S8" s="138"/>
      <c r="T8" s="138"/>
      <c r="U8" s="138"/>
      <c r="V8" s="138"/>
      <c r="W8" s="182"/>
      <c r="X8" s="138"/>
      <c r="Y8" s="138"/>
      <c r="Z8" s="182"/>
      <c r="AA8" s="184"/>
      <c r="AB8" s="4"/>
      <c r="AC8" s="4"/>
      <c r="AD8" s="222"/>
      <c r="AE8" s="185" t="s">
        <v>4</v>
      </c>
      <c r="AF8" s="186"/>
      <c r="AG8" s="186"/>
      <c r="AH8" s="229"/>
      <c r="AI8" s="230"/>
      <c r="AJ8" s="230"/>
      <c r="AK8" s="230"/>
      <c r="AL8" s="230"/>
      <c r="AM8" s="230"/>
      <c r="AN8" s="230"/>
      <c r="AO8" s="136"/>
      <c r="AP8" s="138"/>
      <c r="AQ8" s="138"/>
      <c r="AR8" s="138"/>
      <c r="AS8" s="235"/>
      <c r="AT8" s="138"/>
      <c r="AU8" s="138"/>
      <c r="AV8" s="138"/>
      <c r="AW8" s="138"/>
      <c r="AX8" s="182"/>
      <c r="AY8" s="138"/>
      <c r="AZ8" s="138"/>
      <c r="BA8" s="182"/>
      <c r="BB8" s="184"/>
      <c r="BC8" s="4"/>
    </row>
    <row r="9" spans="3:55" ht="15.95" customHeight="1" x14ac:dyDescent="0.15">
      <c r="C9" s="187" t="s">
        <v>30</v>
      </c>
      <c r="D9" s="188"/>
      <c r="E9" s="188"/>
      <c r="F9" s="188"/>
      <c r="G9" s="189"/>
      <c r="H9" s="190" t="s">
        <v>32</v>
      </c>
      <c r="I9" s="191"/>
      <c r="J9" s="192"/>
      <c r="K9" s="193" t="s">
        <v>35</v>
      </c>
      <c r="L9" s="194"/>
      <c r="M9" s="194"/>
      <c r="N9" s="194"/>
      <c r="O9" s="194"/>
      <c r="P9" s="194"/>
      <c r="Q9" s="195"/>
      <c r="R9" s="196" t="s">
        <v>37</v>
      </c>
      <c r="S9" s="197"/>
      <c r="T9" s="197"/>
      <c r="U9" s="197"/>
      <c r="V9" s="197"/>
      <c r="W9" s="197"/>
      <c r="X9" s="197"/>
      <c r="Y9" s="197"/>
      <c r="Z9" s="197"/>
      <c r="AA9" s="198"/>
      <c r="AB9" s="10"/>
      <c r="AC9" s="10"/>
      <c r="AD9" s="187" t="s">
        <v>30</v>
      </c>
      <c r="AE9" s="188"/>
      <c r="AF9" s="188"/>
      <c r="AG9" s="188"/>
      <c r="AH9" s="189"/>
      <c r="AI9" s="190" t="s">
        <v>32</v>
      </c>
      <c r="AJ9" s="191"/>
      <c r="AK9" s="192"/>
      <c r="AL9" s="193" t="s">
        <v>35</v>
      </c>
      <c r="AM9" s="194"/>
      <c r="AN9" s="194"/>
      <c r="AO9" s="194"/>
      <c r="AP9" s="194"/>
      <c r="AQ9" s="194"/>
      <c r="AR9" s="195"/>
      <c r="AS9" s="196" t="s">
        <v>37</v>
      </c>
      <c r="AT9" s="197"/>
      <c r="AU9" s="197"/>
      <c r="AV9" s="197"/>
      <c r="AW9" s="197"/>
      <c r="AX9" s="197"/>
      <c r="AY9" s="197"/>
      <c r="AZ9" s="197"/>
      <c r="BA9" s="197"/>
      <c r="BB9" s="198"/>
      <c r="BC9" s="10"/>
    </row>
    <row r="10" spans="3:55" ht="17.25" customHeight="1" x14ac:dyDescent="0.15">
      <c r="C10" s="199" t="str">
        <f>IF(入力!$D$6="","",IF(INDEX(データ!$H$3:$O$48,MATCH("区分",データ!$G$3:$G$48,0),MATCH(入力!$D$6,データ!$H$2:$O$2,0))="","",INDEX(データ!$H$3:$O$48,MATCH("区分",データ!$G$3:$G$48,0),MATCH(入力!$D$6,データ!$H$2:$O$2,0))))</f>
        <v/>
      </c>
      <c r="D10" s="200"/>
      <c r="E10" s="200"/>
      <c r="F10" s="200"/>
      <c r="G10" s="201"/>
      <c r="H10" s="205" t="str">
        <f>IF(入力!$D$6="","",IF(INDEX(データ!$H$3:$O$48,MATCH("細目",データ!$G$3:$G$48,0),MATCH(入力!$D$6,データ!$H$2:$O$2,0))="","",INDEX(データ!$H$3:$O$48,MATCH("細目",データ!$G$3:$G$48,0),MATCH(入力!$D$6,データ!$H$2:$O$2,0))))</f>
        <v/>
      </c>
      <c r="I10" s="206"/>
      <c r="J10" s="207"/>
      <c r="K10" s="211" t="str">
        <f>IF(入力!$D$6="","",IF(INDEX(データ!$H$3:$O$48,MATCH("支払金額",データ!$G$3:$G$48,0),MATCH(入力!$D$6,データ!$H$2:$O$2,0))="","",INDEX(データ!$H$3:$O$48,MATCH("支払金額",データ!$G$3:$G$48,0),MATCH(入力!$D$6,データ!$H$2:$O$2,0))))</f>
        <v/>
      </c>
      <c r="L10" s="212"/>
      <c r="M10" s="212"/>
      <c r="N10" s="212"/>
      <c r="O10" s="212"/>
      <c r="P10" s="212"/>
      <c r="Q10" s="213"/>
      <c r="R10" s="214" t="str">
        <f>IF(入力!$D$6="","",IF(INDEX(データ!$H$3:$O$48,MATCH("源泉",データ!$G$3:$G$48,0),MATCH(入力!$D$6,データ!$H$2:$O$2,0))="","",INDEX(データ!$H$3:$O$48,MATCH("源泉",データ!$G$3:$G$48,0),MATCH(入力!$D$6,データ!$H$2:$O$2,0))))</f>
        <v/>
      </c>
      <c r="S10" s="215"/>
      <c r="T10" s="215"/>
      <c r="U10" s="215"/>
      <c r="V10" s="215"/>
      <c r="W10" s="215"/>
      <c r="X10" s="215"/>
      <c r="Y10" s="215"/>
      <c r="Z10" s="215"/>
      <c r="AA10" s="216"/>
      <c r="AB10" s="7"/>
      <c r="AC10" s="7"/>
      <c r="AD10" s="199" t="str">
        <f>IF(入力!$E$6="","",IF(INDEX(データ!$H$3:$O$48,MATCH("区分",データ!$G$3:$G$48,0),MATCH(入力!$E$6,データ!$H$2:$O$2,0))="","",INDEX(データ!$H$3:$O$48,MATCH("区分",データ!$G$3:$G$48,0),MATCH(入力!$E$6,データ!$H$2:$O$2,0))))</f>
        <v/>
      </c>
      <c r="AE10" s="200"/>
      <c r="AF10" s="200"/>
      <c r="AG10" s="200"/>
      <c r="AH10" s="201"/>
      <c r="AI10" s="205" t="str">
        <f>IF(入力!$E$6="","",IF(INDEX(データ!$H$3:$O$48,MATCH("細目",データ!$G$3:$G$48,0),MATCH(入力!$E$6,データ!$H$2:$O$2,0))="","",INDEX(データ!$H$3:$O$48,MATCH("細目",データ!$G$3:$G$48,0),MATCH(入力!$E$6,データ!$H$2:$O$2,0))))</f>
        <v/>
      </c>
      <c r="AJ10" s="206"/>
      <c r="AK10" s="207"/>
      <c r="AL10" s="211" t="str">
        <f>IF(入力!$E$6="","",IF(INDEX(データ!$H$3:$O$48,MATCH("支払金額",データ!$G$3:$G$48,0),MATCH(入力!$E$6,データ!$H$2:$O$2,0))="","",INDEX(データ!$H$3:$O$48,MATCH("支払金額",データ!$G$3:$G$48,0),MATCH(入力!$E$6,データ!$H$2:$O$2,0))))</f>
        <v/>
      </c>
      <c r="AM10" s="212"/>
      <c r="AN10" s="212"/>
      <c r="AO10" s="212"/>
      <c r="AP10" s="212"/>
      <c r="AQ10" s="212"/>
      <c r="AR10" s="213"/>
      <c r="AS10" s="214" t="str">
        <f>IF(入力!$E$6="","",IF(INDEX(データ!$H$3:$O$48,MATCH("源泉",データ!$G$3:$G$48,0),MATCH(入力!$E$6,データ!$H$2:$O$2,0))="","",INDEX(データ!$H$3:$O$48,MATCH("源泉",データ!$G$3:$G$48,0),MATCH(入力!$E$6,データ!$H$2:$O$2,0))))</f>
        <v/>
      </c>
      <c r="AT10" s="215"/>
      <c r="AU10" s="215"/>
      <c r="AV10" s="215"/>
      <c r="AW10" s="215"/>
      <c r="AX10" s="215"/>
      <c r="AY10" s="215"/>
      <c r="AZ10" s="215"/>
      <c r="BA10" s="215"/>
      <c r="BB10" s="216"/>
      <c r="BC10" s="7"/>
    </row>
    <row r="11" spans="3:55" ht="11.45" customHeight="1" x14ac:dyDescent="0.15">
      <c r="C11" s="202"/>
      <c r="D11" s="203"/>
      <c r="E11" s="203"/>
      <c r="F11" s="203"/>
      <c r="G11" s="204"/>
      <c r="H11" s="208"/>
      <c r="I11" s="209"/>
      <c r="J11" s="210"/>
      <c r="K11" s="217" t="str">
        <f>IF(入力!$D$6="","",IF(INDEX(データ!$H$3:$O$48,MATCH("支払金額２",データ!$G$3:$G$48,0),MATCH(入力!$D$6,データ!$H$2:$O$2,0))="","",INDEX(データ!$H$3:$O$48,MATCH("支払金額２",データ!$G$3:$G$48,0),MATCH(入力!$D$6,データ!$H$2:$O$2,0))))</f>
        <v/>
      </c>
      <c r="L11" s="218"/>
      <c r="M11" s="218"/>
      <c r="N11" s="218"/>
      <c r="O11" s="218"/>
      <c r="P11" s="218"/>
      <c r="Q11" s="219"/>
      <c r="R11" s="217" t="str">
        <f>IF(入力!$D$6="","",IF(INDEX(データ!$H$3:$O$48,MATCH("源泉２",データ!$G$3:$G$48,0),MATCH(入力!$D$6,データ!$H$2:$O$2,0))="","",INDEX(データ!$H$3:$O$48,MATCH("源泉２",データ!$G$3:$G$48,0),MATCH(入力!$D$6,データ!$H$2:$O$2,0))))</f>
        <v/>
      </c>
      <c r="S11" s="218"/>
      <c r="T11" s="218"/>
      <c r="U11" s="218"/>
      <c r="V11" s="218"/>
      <c r="W11" s="218"/>
      <c r="X11" s="218"/>
      <c r="Y11" s="218"/>
      <c r="Z11" s="218"/>
      <c r="AA11" s="220"/>
      <c r="AB11" s="7"/>
      <c r="AC11" s="7"/>
      <c r="AD11" s="202"/>
      <c r="AE11" s="203"/>
      <c r="AF11" s="203"/>
      <c r="AG11" s="203"/>
      <c r="AH11" s="204"/>
      <c r="AI11" s="208"/>
      <c r="AJ11" s="209"/>
      <c r="AK11" s="210"/>
      <c r="AL11" s="217" t="str">
        <f>IF(入力!$E$6="","",IF(INDEX(データ!$H$3:$O$48,MATCH("支払金額２",データ!$G$3:$G$48,0),MATCH(入力!$E$6,データ!$H$2:$O$2,0))="","",INDEX(データ!$H$3:$O$48,MATCH("支払金額２",データ!$G$3:$G$48,0),MATCH(入力!$E$6,データ!$H$2:$O$2,0))))</f>
        <v/>
      </c>
      <c r="AM11" s="218"/>
      <c r="AN11" s="218"/>
      <c r="AO11" s="218"/>
      <c r="AP11" s="218"/>
      <c r="AQ11" s="218"/>
      <c r="AR11" s="219"/>
      <c r="AS11" s="217" t="str">
        <f>IF(入力!$E$6="","",IF(INDEX(データ!$H$3:$O$48,MATCH("源泉２",データ!$G$3:$G$48,0),MATCH(入力!$E$6,データ!$H$2:$O$2,0))="","",INDEX(データ!$H$3:$O$48,MATCH("源泉２",データ!$G$3:$G$48,0),MATCH(入力!$E$6,データ!$H$2:$O$2,0))))</f>
        <v/>
      </c>
      <c r="AT11" s="218"/>
      <c r="AU11" s="218"/>
      <c r="AV11" s="218"/>
      <c r="AW11" s="218"/>
      <c r="AX11" s="218"/>
      <c r="AY11" s="218"/>
      <c r="AZ11" s="218"/>
      <c r="BA11" s="218"/>
      <c r="BB11" s="220"/>
      <c r="BC11" s="7"/>
    </row>
    <row r="12" spans="3:55" ht="11.1" customHeight="1" x14ac:dyDescent="0.15">
      <c r="C12" s="248" t="str">
        <f>IF(入力!$D$6="","",IF(INDEX(データ!$H$3:$O$48,MATCH("区分２",データ!$G$3:$G$48,0),MATCH(入力!$D$6,データ!$H$2:$O$2,0))="","",INDEX(データ!$H$3:$O$48,MATCH("区分２",データ!$G$3:$G$48,0),MATCH(入力!$D$6,データ!$H$2:$O$2,0))))</f>
        <v/>
      </c>
      <c r="D12" s="249"/>
      <c r="E12" s="249"/>
      <c r="F12" s="249"/>
      <c r="G12" s="250"/>
      <c r="H12" s="254" t="str">
        <f>IF(入力!$D$6="","",IF(INDEX(データ!$H$3:$O$48,MATCH("細目２",データ!$G$3:$G$48,0),MATCH(入力!$D$6,データ!$H$2:$O$2,0))="","",INDEX(データ!$H$3:$O$48,MATCH("細目２",データ!$G$3:$G$48,0),MATCH(入力!$D$6,データ!$H$2:$O$2,0))))</f>
        <v/>
      </c>
      <c r="I12" s="255"/>
      <c r="J12" s="256"/>
      <c r="K12" s="241" t="str">
        <f>IF(入力!$D$6="","",IF(INDEX(データ!$H$3:$O$48,MATCH("支払金額３",データ!$G$3:$G$48,0),MATCH(入力!$D$6,データ!$H$2:$O$2,0))="","",INDEX(データ!$H$3:$O$48,MATCH("支払金額３",データ!$G$3:$G$48,0),MATCH(入力!$D$6,データ!$H$2:$O$2,0))))</f>
        <v/>
      </c>
      <c r="L12" s="242"/>
      <c r="M12" s="242"/>
      <c r="N12" s="242"/>
      <c r="O12" s="242"/>
      <c r="P12" s="242"/>
      <c r="Q12" s="257"/>
      <c r="R12" s="241" t="str">
        <f>IF(入力!$D$6="","",IF(INDEX(データ!$H$3:$O$48,MATCH("源泉３",データ!$G$3:$G$48,0),MATCH(入力!$D$6,データ!$H$2:$O$2,0))="","",INDEX(データ!$H$3:$O$48,MATCH("源泉３",データ!$G$3:$G$48,0),MATCH(入力!$D$6,データ!$H$2:$O$2,0))))</f>
        <v/>
      </c>
      <c r="S12" s="242"/>
      <c r="T12" s="242"/>
      <c r="U12" s="242"/>
      <c r="V12" s="242"/>
      <c r="W12" s="242"/>
      <c r="X12" s="242"/>
      <c r="Y12" s="242"/>
      <c r="Z12" s="242"/>
      <c r="AA12" s="243"/>
      <c r="AB12" s="7"/>
      <c r="AC12" s="7"/>
      <c r="AD12" s="248" t="str">
        <f>IF(入力!$E$6="","",IF(INDEX(データ!$H$3:$O$48,MATCH("区分２",データ!$G$3:$G$48,0),MATCH(入力!$E$6,データ!$H$2:$O$2,0))="","",INDEX(データ!$H$3:$O$48,MATCH("区分２",データ!$G$3:$G$48,0),MATCH(入力!$E$6,データ!$H$2:$O$2,0))))</f>
        <v/>
      </c>
      <c r="AE12" s="249"/>
      <c r="AF12" s="249"/>
      <c r="AG12" s="249"/>
      <c r="AH12" s="250"/>
      <c r="AI12" s="254" t="str">
        <f>IF(入力!$E$6="","",IF(INDEX(データ!$H$3:$O$48,MATCH("細目２",データ!$G$3:$G$48,0),MATCH(入力!$E$6,データ!$H$2:$O$2,0))="","",INDEX(データ!$H$3:$O$48,MATCH("細目２",データ!$G$3:$G$48,0),MATCH(入力!$E$6,データ!$H$2:$O$2,0))))</f>
        <v/>
      </c>
      <c r="AJ12" s="255"/>
      <c r="AK12" s="256"/>
      <c r="AL12" s="241" t="str">
        <f>IF(入力!$E$6="","",IF(INDEX(データ!$H$3:$O$48,MATCH("支払金額３",データ!$G$3:$G$48,0),MATCH(入力!$E$6,データ!$H$2:$O$2,0))="","",INDEX(データ!$H$3:$O$48,MATCH("支払金額３",データ!$G$3:$G$48,0),MATCH(入力!$E$6,データ!$H$2:$O$2,0))))</f>
        <v/>
      </c>
      <c r="AM12" s="242"/>
      <c r="AN12" s="242"/>
      <c r="AO12" s="242"/>
      <c r="AP12" s="242"/>
      <c r="AQ12" s="242"/>
      <c r="AR12" s="257"/>
      <c r="AS12" s="241" t="str">
        <f>IF(入力!$E$6="","",IF(INDEX(データ!$H$3:$O$48,MATCH("源泉３",データ!$G$3:$G$48,0),MATCH(入力!$E$6,データ!$H$2:$O$2,0))="","",INDEX(データ!$H$3:$O$48,MATCH("源泉３",データ!$G$3:$G$48,0),MATCH(入力!$E$6,データ!$H$2:$O$2,0))))</f>
        <v/>
      </c>
      <c r="AT12" s="242"/>
      <c r="AU12" s="242"/>
      <c r="AV12" s="242"/>
      <c r="AW12" s="242"/>
      <c r="AX12" s="242"/>
      <c r="AY12" s="242"/>
      <c r="AZ12" s="242"/>
      <c r="BA12" s="242"/>
      <c r="BB12" s="243"/>
      <c r="BC12" s="7"/>
    </row>
    <row r="13" spans="3:55" ht="11.1" customHeight="1" x14ac:dyDescent="0.15">
      <c r="C13" s="251"/>
      <c r="D13" s="252"/>
      <c r="E13" s="252"/>
      <c r="F13" s="252"/>
      <c r="G13" s="253"/>
      <c r="H13" s="208"/>
      <c r="I13" s="209"/>
      <c r="J13" s="210"/>
      <c r="K13" s="258" t="str">
        <f>IF(入力!$D$6="","",IF(INDEX(データ!$H$3:$O$48,MATCH("支払金額４",データ!$G$3:$G$48,0),MATCH(入力!$D$6,データ!$H$2:$O$2,0))="","",INDEX(データ!$H$3:$O$48,MATCH("支払金額４",データ!$G$3:$G$48,0),MATCH(入力!$D$6,データ!$H$2:$O$2,0))))</f>
        <v/>
      </c>
      <c r="L13" s="259"/>
      <c r="M13" s="259"/>
      <c r="N13" s="259"/>
      <c r="O13" s="259"/>
      <c r="P13" s="259"/>
      <c r="Q13" s="260"/>
      <c r="R13" s="258" t="str">
        <f>IF(入力!$D$6="","",IF(INDEX(データ!$H$3:$O$48,MATCH("源泉４",データ!$G$3:$G$48,0),MATCH(入力!$D$6,データ!$H$2:$O$2,0))="","",INDEX(データ!$H$3:$O$48,MATCH("源泉４",データ!$G$3:$G$48,0),MATCH(入力!$D$6,データ!$H$2:$O$2,0))))</f>
        <v/>
      </c>
      <c r="S13" s="259"/>
      <c r="T13" s="259"/>
      <c r="U13" s="259"/>
      <c r="V13" s="259"/>
      <c r="W13" s="259"/>
      <c r="X13" s="259"/>
      <c r="Y13" s="259"/>
      <c r="Z13" s="259"/>
      <c r="AA13" s="261"/>
      <c r="AB13" s="7"/>
      <c r="AC13" s="7"/>
      <c r="AD13" s="251"/>
      <c r="AE13" s="252"/>
      <c r="AF13" s="252"/>
      <c r="AG13" s="252"/>
      <c r="AH13" s="253"/>
      <c r="AI13" s="208"/>
      <c r="AJ13" s="209"/>
      <c r="AK13" s="210"/>
      <c r="AL13" s="258" t="str">
        <f>IF(入力!$E$6="","",IF(INDEX(データ!$H$3:$O$48,MATCH("支払金額４",データ!$G$3:$G$48,0),MATCH(入力!$E$6,データ!$H$2:$O$2,0))="","",INDEX(データ!$H$3:$O$48,MATCH("支払金額４",データ!$G$3:$G$48,0),MATCH(入力!$E$6,データ!$H$2:$O$2,0))))</f>
        <v/>
      </c>
      <c r="AM13" s="259"/>
      <c r="AN13" s="259"/>
      <c r="AO13" s="259"/>
      <c r="AP13" s="259"/>
      <c r="AQ13" s="259"/>
      <c r="AR13" s="260"/>
      <c r="AS13" s="258" t="str">
        <f>IF(入力!$E$6="","",IF(INDEX(データ!$H$3:$O$48,MATCH("源泉４",データ!$G$3:$G$48,0),MATCH(入力!$E$6,データ!$H$2:$O$2,0))="","",INDEX(データ!$H$3:$O$48,MATCH("源泉４",データ!$G$3:$G$48,0),MATCH(入力!$E$6,データ!$H$2:$O$2,0))))</f>
        <v/>
      </c>
      <c r="AT13" s="259"/>
      <c r="AU13" s="259"/>
      <c r="AV13" s="259"/>
      <c r="AW13" s="259"/>
      <c r="AX13" s="259"/>
      <c r="AY13" s="259"/>
      <c r="AZ13" s="259"/>
      <c r="BA13" s="259"/>
      <c r="BB13" s="261"/>
      <c r="BC13" s="7"/>
    </row>
    <row r="14" spans="3:55" ht="11.1" customHeight="1" x14ac:dyDescent="0.15">
      <c r="C14" s="248" t="str">
        <f>IF(入力!$D$6="","",IF(INDEX(データ!$H$3:$O$48,MATCH("区分３",データ!$G$3:$G$48,0),MATCH(入力!$D$6,データ!$H$2:$O$2,0))="","",INDEX(データ!$H$3:$O$48,MATCH("区分３",データ!$G$3:$G$48,0),MATCH(入力!$D$6,データ!$H$2:$O$2,0))))</f>
        <v/>
      </c>
      <c r="D14" s="249"/>
      <c r="E14" s="249"/>
      <c r="F14" s="249"/>
      <c r="G14" s="250"/>
      <c r="H14" s="254" t="str">
        <f>IF(入力!$D$6="","",IF(INDEX(データ!$H$3:$O$48,MATCH("細目３",データ!$G$3:$G$48,0),MATCH(入力!$D$6,データ!$H$2:$O$2,0))="","",INDEX(データ!$H$3:$O$48,MATCH("細目３",データ!$G$3:$G$48,0),MATCH(入力!$D$6,データ!$H$2:$O$2,0))))</f>
        <v/>
      </c>
      <c r="I14" s="255"/>
      <c r="J14" s="256"/>
      <c r="K14" s="241" t="str">
        <f>IF(入力!$D$6="","",IF(INDEX(データ!$H$3:$O$48,MATCH("支払金額５",データ!$G$3:$G$48,0),MATCH(入力!$D$6,データ!$H$2:$O$2,0))="","",INDEX(データ!$H$3:$O$48,MATCH("支払金額５",データ!$G$3:$G$48,0),MATCH(入力!$D$6,データ!$H$2:$O$2,0))))</f>
        <v/>
      </c>
      <c r="L14" s="242"/>
      <c r="M14" s="242"/>
      <c r="N14" s="242"/>
      <c r="O14" s="242"/>
      <c r="P14" s="242"/>
      <c r="Q14" s="257"/>
      <c r="R14" s="241" t="str">
        <f>IF(入力!$D$6="","",IF(INDEX(データ!$H$3:$O$48,MATCH("源泉５",データ!$G$3:$G$48,0),MATCH(入力!$D$6,データ!$H$2:$O$2,0))="","",INDEX(データ!$H$3:$O$48,MATCH("源泉５",データ!$G$3:$G$48,0),MATCH(入力!$D$6,データ!$H$2:$O$2,0))))</f>
        <v/>
      </c>
      <c r="S14" s="242"/>
      <c r="T14" s="242"/>
      <c r="U14" s="242"/>
      <c r="V14" s="242"/>
      <c r="W14" s="242"/>
      <c r="X14" s="242"/>
      <c r="Y14" s="242"/>
      <c r="Z14" s="242"/>
      <c r="AA14" s="243"/>
      <c r="AB14" s="7"/>
      <c r="AC14" s="7"/>
      <c r="AD14" s="248" t="str">
        <f>IF(入力!$E$6="","",IF(INDEX(データ!$H$3:$O$48,MATCH("区分３",データ!$G$3:$G$48,0),MATCH(入力!$E$6,データ!$H$2:$O$2,0))="","",INDEX(データ!$H$3:$O$48,MATCH("区分３",データ!$G$3:$G$48,0),MATCH(入力!$E$6,データ!$H$2:$O$2,0))))</f>
        <v/>
      </c>
      <c r="AE14" s="249"/>
      <c r="AF14" s="249"/>
      <c r="AG14" s="249"/>
      <c r="AH14" s="250"/>
      <c r="AI14" s="254" t="str">
        <f>IF(入力!$E$6="","",IF(INDEX(データ!$H$3:$O$48,MATCH("細目３",データ!$G$3:$G$48,0),MATCH(入力!$E$6,データ!$H$2:$O$2,0))="","",INDEX(データ!$H$3:$O$48,MATCH("細目３",データ!$G$3:$G$48,0),MATCH(入力!$E$6,データ!$H$2:$O$2,0))))</f>
        <v/>
      </c>
      <c r="AJ14" s="255"/>
      <c r="AK14" s="256"/>
      <c r="AL14" s="241" t="str">
        <f>IF(入力!$E$6="","",IF(INDEX(データ!$H$3:$O$48,MATCH("支払金額５",データ!$G$3:$G$48,0),MATCH(入力!$E$6,データ!$H$2:$O$2,0))="","",INDEX(データ!$H$3:$O$48,MATCH("支払金額５",データ!$G$3:$G$48,0),MATCH(入力!$E$6,データ!$H$2:$O$2,0))))</f>
        <v/>
      </c>
      <c r="AM14" s="242"/>
      <c r="AN14" s="242"/>
      <c r="AO14" s="242"/>
      <c r="AP14" s="242"/>
      <c r="AQ14" s="242"/>
      <c r="AR14" s="257"/>
      <c r="AS14" s="241" t="str">
        <f>IF(入力!$E$6="","",IF(INDEX(データ!$H$3:$O$48,MATCH("源泉５",データ!$G$3:$G$48,0),MATCH(入力!$E$6,データ!$H$2:$O$2,0))="","",INDEX(データ!$H$3:$O$48,MATCH("源泉５",データ!$G$3:$G$48,0),MATCH(入力!$E$6,データ!$H$2:$O$2,0))))</f>
        <v/>
      </c>
      <c r="AT14" s="242"/>
      <c r="AU14" s="242"/>
      <c r="AV14" s="242"/>
      <c r="AW14" s="242"/>
      <c r="AX14" s="242"/>
      <c r="AY14" s="242"/>
      <c r="AZ14" s="242"/>
      <c r="BA14" s="242"/>
      <c r="BB14" s="243"/>
      <c r="BC14" s="7"/>
    </row>
    <row r="15" spans="3:55" ht="11.1" customHeight="1" x14ac:dyDescent="0.15">
      <c r="C15" s="251"/>
      <c r="D15" s="252"/>
      <c r="E15" s="252"/>
      <c r="F15" s="252"/>
      <c r="G15" s="253"/>
      <c r="H15" s="208"/>
      <c r="I15" s="209"/>
      <c r="J15" s="210"/>
      <c r="K15" s="258" t="str">
        <f>IF(入力!$D$6="","",IF(INDEX(データ!$H$3:$O$48,MATCH("支払金額６",データ!$G$3:$G$48,0),MATCH(入力!$D$6,データ!$H$2:$O$2,0))="","",INDEX(データ!$H$3:$O$48,MATCH("支払金額６",データ!$G$3:$G$48,0),MATCH(入力!$D$6,データ!$H$2:$O$2,0))))</f>
        <v/>
      </c>
      <c r="L15" s="259"/>
      <c r="M15" s="259"/>
      <c r="N15" s="259"/>
      <c r="O15" s="259"/>
      <c r="P15" s="259"/>
      <c r="Q15" s="260"/>
      <c r="R15" s="258" t="str">
        <f>IF(入力!$D$6="","",IF(INDEX(データ!$H$3:$O$48,MATCH("源泉６",データ!$G$3:$G$48,0),MATCH(入力!$D$6,データ!$H$2:$O$2,0))="","",INDEX(データ!$H$3:$O$48,MATCH("源泉６",データ!$G$3:$G$48,0),MATCH(入力!$D$6,データ!$H$2:$O$2,0))))</f>
        <v/>
      </c>
      <c r="S15" s="259"/>
      <c r="T15" s="259"/>
      <c r="U15" s="259"/>
      <c r="V15" s="259"/>
      <c r="W15" s="259"/>
      <c r="X15" s="259"/>
      <c r="Y15" s="259"/>
      <c r="Z15" s="259"/>
      <c r="AA15" s="261"/>
      <c r="AB15" s="7"/>
      <c r="AC15" s="7"/>
      <c r="AD15" s="251"/>
      <c r="AE15" s="252"/>
      <c r="AF15" s="252"/>
      <c r="AG15" s="252"/>
      <c r="AH15" s="253"/>
      <c r="AI15" s="208"/>
      <c r="AJ15" s="209"/>
      <c r="AK15" s="210"/>
      <c r="AL15" s="258" t="str">
        <f>IF(入力!$E$6="","",IF(INDEX(データ!$H$3:$O$48,MATCH("支払金額６",データ!$G$3:$G$48,0),MATCH(入力!$E$6,データ!$H$2:$O$2,0))="","",INDEX(データ!$H$3:$O$48,MATCH("支払金額６",データ!$G$3:$G$48,0),MATCH(入力!$E$6,データ!$H$2:$O$2,0))))</f>
        <v/>
      </c>
      <c r="AM15" s="259"/>
      <c r="AN15" s="259"/>
      <c r="AO15" s="259"/>
      <c r="AP15" s="259"/>
      <c r="AQ15" s="259"/>
      <c r="AR15" s="260"/>
      <c r="AS15" s="258" t="str">
        <f>IF(入力!$E$6="","",IF(INDEX(データ!$H$3:$O$48,MATCH("源泉６",データ!$G$3:$G$48,0),MATCH(入力!$E$6,データ!$H$2:$O$2,0))="","",INDEX(データ!$H$3:$O$48,MATCH("源泉６",データ!$G$3:$G$48,0),MATCH(入力!$E$6,データ!$H$2:$O$2,0))))</f>
        <v/>
      </c>
      <c r="AT15" s="259"/>
      <c r="AU15" s="259"/>
      <c r="AV15" s="259"/>
      <c r="AW15" s="259"/>
      <c r="AX15" s="259"/>
      <c r="AY15" s="259"/>
      <c r="AZ15" s="259"/>
      <c r="BA15" s="259"/>
      <c r="BB15" s="261"/>
      <c r="BC15" s="7"/>
    </row>
    <row r="16" spans="3:55" ht="11.1" customHeight="1" x14ac:dyDescent="0.15">
      <c r="C16" s="248" t="str">
        <f>IF(入力!$D$6="","",IF(INDEX(データ!$H$3:$O$48,MATCH("区分４",データ!$G$3:$G$48,0),MATCH(入力!$D$6,データ!$H$2:$O$2,0))="","",INDEX(データ!$H$3:$O$48,MATCH("区分４",データ!$G$3:$G$48,0),MATCH(入力!$D$6,データ!$H$2:$O$2,0))))</f>
        <v/>
      </c>
      <c r="D16" s="249"/>
      <c r="E16" s="249"/>
      <c r="F16" s="249"/>
      <c r="G16" s="250"/>
      <c r="H16" s="254" t="str">
        <f>IF(入力!$D$6="","",IF(INDEX(データ!$H$3:$O$48,MATCH("細目４",データ!$G$3:$G$48,0),MATCH(入力!$D$6,データ!$H$2:$O$2,0))="","",INDEX(データ!$H$3:$O$48,MATCH("細目４",データ!$G$3:$G$48,0),MATCH(入力!$D$6,データ!$H$2:$O$2,0))))</f>
        <v/>
      </c>
      <c r="I16" s="255"/>
      <c r="J16" s="256"/>
      <c r="K16" s="241" t="str">
        <f>IF(入力!$D$6="","",IF(INDEX(データ!$H$3:$O$48,MATCH("支払金額７",データ!$G$3:$G$48,0),MATCH(入力!$D$6,データ!$H$2:$O$2,0))="","",INDEX(データ!$H$3:$O$48,MATCH("支払金額７",データ!$G$3:$G$48,0),MATCH(入力!$D$6,データ!$H$2:$O$2,0))))</f>
        <v/>
      </c>
      <c r="L16" s="242"/>
      <c r="M16" s="242"/>
      <c r="N16" s="242"/>
      <c r="O16" s="242"/>
      <c r="P16" s="242"/>
      <c r="Q16" s="257"/>
      <c r="R16" s="241" t="str">
        <f>IF(入力!$D$6="","",IF(INDEX(データ!$H$3:$O$48,MATCH("源泉７",データ!$G$3:$G$48,0),MATCH(入力!$D$6,データ!$H$2:$O$2,0))="","",INDEX(データ!$H$3:$O$48,MATCH("源泉７",データ!$G$3:$G$48,0),MATCH(入力!$D$6,データ!$H$2:$O$2,0))))</f>
        <v/>
      </c>
      <c r="S16" s="242"/>
      <c r="T16" s="242"/>
      <c r="U16" s="242"/>
      <c r="V16" s="242"/>
      <c r="W16" s="242"/>
      <c r="X16" s="242"/>
      <c r="Y16" s="242"/>
      <c r="Z16" s="242"/>
      <c r="AA16" s="243"/>
      <c r="AB16" s="5"/>
      <c r="AC16" s="5"/>
      <c r="AD16" s="248" t="str">
        <f>IF(入力!$E$6="","",IF(INDEX(データ!$H$3:$O$48,MATCH("区分４",データ!$G$3:$G$48,0),MATCH(入力!$E$6,データ!$H$2:$O$2,0))="","",INDEX(データ!$H$3:$O$48,MATCH("区分４",データ!$G$3:$G$48,0),MATCH(入力!$E$6,データ!$H$2:$O$2,0))))</f>
        <v/>
      </c>
      <c r="AE16" s="249"/>
      <c r="AF16" s="249"/>
      <c r="AG16" s="249"/>
      <c r="AH16" s="250"/>
      <c r="AI16" s="254" t="str">
        <f>IF(入力!$E$6="","",IF(INDEX(データ!$H$3:$O$48,MATCH("細目４",データ!$G$3:$G$48,0),MATCH(入力!$E$6,データ!$H$2:$O$2,0))="","",INDEX(データ!$H$3:$O$48,MATCH("細目４",データ!$G$3:$G$48,0),MATCH(入力!$E$6,データ!$H$2:$O$2,0))))</f>
        <v/>
      </c>
      <c r="AJ16" s="255"/>
      <c r="AK16" s="256"/>
      <c r="AL16" s="241" t="str">
        <f>IF(入力!$E$6="","",IF(INDEX(データ!$H$3:$O$48,MATCH("支払金額７",データ!$G$3:$G$48,0),MATCH(入力!$E$6,データ!$H$2:$O$2,0))="","",INDEX(データ!$H$3:$O$48,MATCH("支払金額７",データ!$G$3:$G$48,0),MATCH(入力!$E$6,データ!$H$2:$O$2,0))))</f>
        <v/>
      </c>
      <c r="AM16" s="242"/>
      <c r="AN16" s="242"/>
      <c r="AO16" s="242"/>
      <c r="AP16" s="242"/>
      <c r="AQ16" s="242"/>
      <c r="AR16" s="257"/>
      <c r="AS16" s="241" t="str">
        <f>IF(入力!$E$6="","",IF(INDEX(データ!$H$3:$O$48,MATCH("源泉７",データ!$G$3:$G$48,0),MATCH(入力!$E$6,データ!$H$2:$O$2,0))="","",INDEX(データ!$H$3:$O$48,MATCH("源泉７",データ!$G$3:$G$48,0),MATCH(入力!$E$6,データ!$H$2:$O$2,0))))</f>
        <v/>
      </c>
      <c r="AT16" s="242"/>
      <c r="AU16" s="242"/>
      <c r="AV16" s="242"/>
      <c r="AW16" s="242"/>
      <c r="AX16" s="242"/>
      <c r="AY16" s="242"/>
      <c r="AZ16" s="242"/>
      <c r="BA16" s="242"/>
      <c r="BB16" s="243"/>
      <c r="BC16" s="5"/>
    </row>
    <row r="17" spans="1:56" ht="11.1" customHeight="1" x14ac:dyDescent="0.15">
      <c r="C17" s="251"/>
      <c r="D17" s="252"/>
      <c r="E17" s="252"/>
      <c r="F17" s="252"/>
      <c r="G17" s="253"/>
      <c r="H17" s="208"/>
      <c r="I17" s="209"/>
      <c r="J17" s="210"/>
      <c r="K17" s="258" t="str">
        <f>IF(入力!$D$6="","",IF(INDEX(データ!$H$3:$O$48,MATCH("支払金額８",データ!$G$3:$G$48,0),MATCH(入力!$D$6,データ!$H$2:$O$2,0))="","",INDEX(データ!$H$3:$O$48,MATCH("支払金額８",データ!$G$3:$G$48,0),MATCH(入力!$D$6,データ!$H$2:$O$2,0))))</f>
        <v/>
      </c>
      <c r="L17" s="259"/>
      <c r="M17" s="259"/>
      <c r="N17" s="259"/>
      <c r="O17" s="259"/>
      <c r="P17" s="259"/>
      <c r="Q17" s="260"/>
      <c r="R17" s="258" t="str">
        <f>IF(入力!$D$6="","",IF(INDEX(データ!$H$3:$O$48,MATCH("源泉８",データ!$G$3:$G$48,0),MATCH(入力!$D$6,データ!$H$2:$O$2,0))="","",INDEX(データ!$H$3:$O$48,MATCH("源泉８",データ!$G$3:$G$48,0),MATCH(入力!$D$6,データ!$H$2:$O$2,0))))</f>
        <v/>
      </c>
      <c r="S17" s="259"/>
      <c r="T17" s="259"/>
      <c r="U17" s="259"/>
      <c r="V17" s="259"/>
      <c r="W17" s="259"/>
      <c r="X17" s="259"/>
      <c r="Y17" s="259"/>
      <c r="Z17" s="259"/>
      <c r="AA17" s="261"/>
      <c r="AB17" s="5"/>
      <c r="AC17" s="5"/>
      <c r="AD17" s="251"/>
      <c r="AE17" s="252"/>
      <c r="AF17" s="252"/>
      <c r="AG17" s="252"/>
      <c r="AH17" s="253"/>
      <c r="AI17" s="208"/>
      <c r="AJ17" s="209"/>
      <c r="AK17" s="210"/>
      <c r="AL17" s="258" t="str">
        <f>IF(入力!$E$6="","",IF(INDEX(データ!$H$3:$O$48,MATCH("支払金額８",データ!$G$3:$G$48,0),MATCH(入力!$E$6,データ!$H$2:$O$2,0))="","",INDEX(データ!$H$3:$O$48,MATCH("支払金額８",データ!$G$3:$G$48,0),MATCH(入力!$E$6,データ!$H$2:$O$2,0))))</f>
        <v/>
      </c>
      <c r="AM17" s="259"/>
      <c r="AN17" s="259"/>
      <c r="AO17" s="259"/>
      <c r="AP17" s="259"/>
      <c r="AQ17" s="259"/>
      <c r="AR17" s="260"/>
      <c r="AS17" s="258" t="str">
        <f>IF(入力!$E$6="","",IF(INDEX(データ!$H$3:$O$48,MATCH("源泉８",データ!$G$3:$G$48,0),MATCH(入力!$E$6,データ!$H$2:$O$2,0))="","",INDEX(データ!$H$3:$O$48,MATCH("源泉８",データ!$G$3:$G$48,0),MATCH(入力!$E$6,データ!$H$2:$O$2,0))))</f>
        <v/>
      </c>
      <c r="AT17" s="259"/>
      <c r="AU17" s="259"/>
      <c r="AV17" s="259"/>
      <c r="AW17" s="259"/>
      <c r="AX17" s="259"/>
      <c r="AY17" s="259"/>
      <c r="AZ17" s="259"/>
      <c r="BA17" s="259"/>
      <c r="BB17" s="261"/>
      <c r="BC17" s="5"/>
    </row>
    <row r="18" spans="1:56" ht="11.1" customHeight="1" x14ac:dyDescent="0.15">
      <c r="C18" s="248" t="str">
        <f>IF(入力!$D$6="","",IF(INDEX(データ!$H$3:$O$48,MATCH("区分５",データ!$G$3:$G$48,0),MATCH(入力!$D$6,データ!$H$2:$O$2,0))="","",INDEX(データ!$H$3:$O$48,MATCH("区分５",データ!$G$3:$G$48,0),MATCH(入力!$D$6,データ!$H$2:$O$2,0))))</f>
        <v/>
      </c>
      <c r="D18" s="249"/>
      <c r="E18" s="249"/>
      <c r="F18" s="249"/>
      <c r="G18" s="250"/>
      <c r="H18" s="254" t="str">
        <f>IF(入力!$D$6="","",IF(INDEX(データ!$H$3:$O$48,MATCH("細目５",データ!$G$3:$G$48,0),MATCH(入力!$D$6,データ!$H$2:$O$2,0))="","",INDEX(データ!$H$3:$O$48,MATCH("細目５",データ!$G$3:$G$48,0),MATCH(入力!$D$6,データ!$H$2:$O$2,0))))</f>
        <v/>
      </c>
      <c r="I18" s="255"/>
      <c r="J18" s="256"/>
      <c r="K18" s="241" t="str">
        <f>IF(入力!$D$6="","",IF(INDEX(データ!$H$3:$O$48,MATCH("支払金額９",データ!$G$3:$G$48,0),MATCH(入力!$D$6,データ!$H$2:$O$2,0))="","",INDEX(データ!$H$3:$O$48,MATCH("支払金額９",データ!$G$3:$G$48,0),MATCH(入力!$D$6,データ!$H$2:$O$2,0))))</f>
        <v/>
      </c>
      <c r="L18" s="242"/>
      <c r="M18" s="242"/>
      <c r="N18" s="242"/>
      <c r="O18" s="242"/>
      <c r="P18" s="242"/>
      <c r="Q18" s="257"/>
      <c r="R18" s="241" t="str">
        <f>IF(入力!$D$6="","",IF(INDEX(データ!$H$3:$O$48,MATCH("源泉９",データ!$G$3:$G$48,0),MATCH(入力!$D$6,データ!$H$2:$O$2,0))="","",INDEX(データ!$H$3:$O$48,MATCH("源泉９",データ!$G$3:$G$48,0),MATCH(入力!$D$6,データ!$H$2:$O$2,0))))</f>
        <v/>
      </c>
      <c r="S18" s="242"/>
      <c r="T18" s="242"/>
      <c r="U18" s="242"/>
      <c r="V18" s="242"/>
      <c r="W18" s="242"/>
      <c r="X18" s="242"/>
      <c r="Y18" s="242"/>
      <c r="Z18" s="242"/>
      <c r="AA18" s="243"/>
      <c r="AB18" s="5"/>
      <c r="AC18" s="5"/>
      <c r="AD18" s="248" t="str">
        <f>IF(入力!$E$6="","",IF(INDEX(データ!$H$3:$O$48,MATCH("区分５",データ!$G$3:$G$48,0),MATCH(入力!$E$6,データ!$H$2:$O$2,0))="","",INDEX(データ!$H$3:$O$48,MATCH("区分５",データ!$G$3:$G$48,0),MATCH(入力!$E$6,データ!$H$2:$O$2,0))))</f>
        <v/>
      </c>
      <c r="AE18" s="249"/>
      <c r="AF18" s="249"/>
      <c r="AG18" s="249"/>
      <c r="AH18" s="250"/>
      <c r="AI18" s="254" t="str">
        <f>IF(入力!$E$6="","",IF(INDEX(データ!$H$3:$O$48,MATCH("細目５",データ!$G$3:$G$48,0),MATCH(入力!$E$6,データ!$H$2:$O$2,0))="","",INDEX(データ!$H$3:$O$48,MATCH("細目５",データ!$G$3:$G$48,0),MATCH(入力!$E$6,データ!$H$2:$O$2,0))))</f>
        <v/>
      </c>
      <c r="AJ18" s="255"/>
      <c r="AK18" s="256"/>
      <c r="AL18" s="241" t="str">
        <f>IF(入力!$E$6="","",IF(INDEX(データ!$H$3:$O$48,MATCH("支払金額９",データ!$G$3:$G$48,0),MATCH(入力!$E$6,データ!$H$2:$O$2,0))="","",INDEX(データ!$H$3:$O$48,MATCH("支払金額９",データ!$G$3:$G$48,0),MATCH(入力!$E$6,データ!$H$2:$O$2,0))))</f>
        <v/>
      </c>
      <c r="AM18" s="242"/>
      <c r="AN18" s="242"/>
      <c r="AO18" s="242"/>
      <c r="AP18" s="242"/>
      <c r="AQ18" s="242"/>
      <c r="AR18" s="257"/>
      <c r="AS18" s="241" t="str">
        <f>IF(入力!$E$6="","",IF(INDEX(データ!$H$3:$O$48,MATCH("源泉９",データ!$G$3:$G$48,0),MATCH(入力!$E$6,データ!$H$2:$O$2,0))="","",INDEX(データ!$H$3:$O$48,MATCH("源泉９",データ!$G$3:$G$48,0),MATCH(入力!$E$6,データ!$H$2:$O$2,0))))</f>
        <v/>
      </c>
      <c r="AT18" s="242"/>
      <c r="AU18" s="242"/>
      <c r="AV18" s="242"/>
      <c r="AW18" s="242"/>
      <c r="AX18" s="242"/>
      <c r="AY18" s="242"/>
      <c r="AZ18" s="242"/>
      <c r="BA18" s="242"/>
      <c r="BB18" s="243"/>
      <c r="BC18" s="5"/>
    </row>
    <row r="19" spans="1:56" ht="11.1" customHeight="1" x14ac:dyDescent="0.15">
      <c r="C19" s="262"/>
      <c r="D19" s="263"/>
      <c r="E19" s="263"/>
      <c r="F19" s="263"/>
      <c r="G19" s="264"/>
      <c r="H19" s="265"/>
      <c r="I19" s="266"/>
      <c r="J19" s="267"/>
      <c r="K19" s="244" t="str">
        <f>IF(入力!$D$6="","",IF(INDEX(データ!$H$3:$O$48,MATCH("支払金額１０",データ!$G$3:$G$48,0),MATCH(入力!$D$6,データ!$H$2:$O$2,0))="","",INDEX(データ!$H$3:$O$48,MATCH("支払金額１０",データ!$G$3:$G$48,0),MATCH(入力!$D$6,データ!$H$2:$O$2,0))))</f>
        <v/>
      </c>
      <c r="L19" s="245"/>
      <c r="M19" s="245"/>
      <c r="N19" s="245"/>
      <c r="O19" s="245"/>
      <c r="P19" s="245"/>
      <c r="Q19" s="246"/>
      <c r="R19" s="244" t="str">
        <f>IF(入力!$D$6="","",IF(INDEX(データ!$H$3:$O$48,MATCH("源泉１０",データ!$G$3:$G$48,0),MATCH(入力!$D$6,データ!$H$2:$O$2,0))="","",INDEX(データ!$H$3:$O$48,MATCH("源泉１０",データ!$G$3:$G$48,0),MATCH(入力!$D$6,データ!$H$2:$O$2,0))))</f>
        <v/>
      </c>
      <c r="S19" s="245"/>
      <c r="T19" s="245"/>
      <c r="U19" s="245"/>
      <c r="V19" s="245"/>
      <c r="W19" s="245"/>
      <c r="X19" s="245"/>
      <c r="Y19" s="245"/>
      <c r="Z19" s="245"/>
      <c r="AA19" s="247"/>
      <c r="AB19" s="5"/>
      <c r="AC19" s="5"/>
      <c r="AD19" s="262"/>
      <c r="AE19" s="263"/>
      <c r="AF19" s="263"/>
      <c r="AG19" s="263"/>
      <c r="AH19" s="264"/>
      <c r="AI19" s="265"/>
      <c r="AJ19" s="266"/>
      <c r="AK19" s="267"/>
      <c r="AL19" s="244" t="str">
        <f>IF(入力!$E$6="","",IF(INDEX(データ!$H$3:$O$48,MATCH("支払金額１０",データ!$G$3:$G$48,0),MATCH(入力!$E$6,データ!$H$2:$O$2,0))="","",INDEX(データ!$H$3:$O$48,MATCH("支払金額１０",データ!$G$3:$G$48,0),MATCH(入力!$E$6,データ!$H$2:$O$2,0))))</f>
        <v/>
      </c>
      <c r="AM19" s="245"/>
      <c r="AN19" s="245"/>
      <c r="AO19" s="245"/>
      <c r="AP19" s="245"/>
      <c r="AQ19" s="245"/>
      <c r="AR19" s="246"/>
      <c r="AS19" s="244" t="str">
        <f>IF(入力!$E$6="","",IF(INDEX(データ!$H$3:$O$48,MATCH("源泉１０",データ!$G$3:$G$48,0),MATCH(入力!$E$6,データ!$H$2:$O$2,0))="","",INDEX(データ!$H$3:$O$48,MATCH("源泉１０",データ!$G$3:$G$48,0),MATCH(入力!$E$6,データ!$H$2:$O$2,0))))</f>
        <v/>
      </c>
      <c r="AT19" s="245"/>
      <c r="AU19" s="245"/>
      <c r="AV19" s="245"/>
      <c r="AW19" s="245"/>
      <c r="AX19" s="245"/>
      <c r="AY19" s="245"/>
      <c r="AZ19" s="245"/>
      <c r="BA19" s="245"/>
      <c r="BB19" s="247"/>
      <c r="BC19" s="5"/>
    </row>
    <row r="20" spans="1:56" ht="24.95" customHeight="1" x14ac:dyDescent="0.15">
      <c r="C20" s="42" t="s">
        <v>5</v>
      </c>
      <c r="D20" s="139" t="str">
        <f>IF(入力!$D$6="","",IF(INDEX(データ!$H$3:$O$35,MATCH("摘要",データ!$G$3:$G$35,0),MATCH(入力!$D$6,データ!$H$2:$O$2,0))="","",INDEX(データ!$H$3:$O$35,MATCH("摘要",データ!$G$3:$G$35,0),MATCH(入力!$D$6,データ!$H$2:$O$2,0))))</f>
        <v/>
      </c>
      <c r="E20" s="139"/>
      <c r="F20" s="139"/>
      <c r="G20" s="139"/>
      <c r="H20" s="139"/>
      <c r="I20" s="139"/>
      <c r="J20" s="139"/>
      <c r="K20" s="140"/>
      <c r="L20" s="140"/>
      <c r="M20" s="140"/>
      <c r="N20" s="140"/>
      <c r="O20" s="140"/>
      <c r="P20" s="140"/>
      <c r="Q20" s="140"/>
      <c r="R20" s="140"/>
      <c r="S20" s="140"/>
      <c r="T20" s="140"/>
      <c r="U20" s="140"/>
      <c r="V20" s="140"/>
      <c r="W20" s="140"/>
      <c r="X20" s="140"/>
      <c r="Y20" s="140"/>
      <c r="Z20" s="140"/>
      <c r="AA20" s="141"/>
      <c r="AB20" s="6"/>
      <c r="AC20" s="6"/>
      <c r="AD20" s="42" t="s">
        <v>5</v>
      </c>
      <c r="AE20" s="139" t="str">
        <f>IF(入力!$E$6="","",IF(INDEX(データ!$H$3:$O$35,MATCH("摘要",データ!$G$3:$G$35,0),MATCH(入力!$E$6,データ!$H$2:$O$2,0))="","",INDEX(データ!$H$3:$O$35,MATCH("摘要",データ!$G$3:$G$35,0),MATCH(入力!$E$6,データ!$H$2:$O$2,0))))</f>
        <v/>
      </c>
      <c r="AF20" s="139"/>
      <c r="AG20" s="139"/>
      <c r="AH20" s="139"/>
      <c r="AI20" s="139"/>
      <c r="AJ20" s="139"/>
      <c r="AK20" s="139"/>
      <c r="AL20" s="140"/>
      <c r="AM20" s="140"/>
      <c r="AN20" s="140"/>
      <c r="AO20" s="140"/>
      <c r="AP20" s="140"/>
      <c r="AQ20" s="140"/>
      <c r="AR20" s="140"/>
      <c r="AS20" s="140"/>
      <c r="AT20" s="140"/>
      <c r="AU20" s="140"/>
      <c r="AV20" s="140"/>
      <c r="AW20" s="140"/>
      <c r="AX20" s="140"/>
      <c r="AY20" s="140"/>
      <c r="AZ20" s="140"/>
      <c r="BA20" s="140"/>
      <c r="BB20" s="141"/>
      <c r="BC20" s="6"/>
    </row>
    <row r="21" spans="1:56" ht="11.1" customHeight="1" x14ac:dyDescent="0.15">
      <c r="C21" s="142" t="s">
        <v>6</v>
      </c>
      <c r="D21" s="145" t="s">
        <v>8</v>
      </c>
      <c r="E21" s="146"/>
      <c r="F21" s="147"/>
      <c r="G21" s="148" t="str">
        <f>IF(入力!$D$21="","",入力!$D$21)</f>
        <v/>
      </c>
      <c r="H21" s="148"/>
      <c r="I21" s="148"/>
      <c r="J21" s="148"/>
      <c r="K21" s="148"/>
      <c r="L21" s="148"/>
      <c r="M21" s="148"/>
      <c r="N21" s="148"/>
      <c r="O21" s="148"/>
      <c r="P21" s="148"/>
      <c r="Q21" s="148"/>
      <c r="R21" s="148"/>
      <c r="S21" s="148"/>
      <c r="T21" s="148"/>
      <c r="U21" s="148"/>
      <c r="V21" s="148"/>
      <c r="W21" s="148"/>
      <c r="X21" s="148"/>
      <c r="Y21" s="148"/>
      <c r="Z21" s="148"/>
      <c r="AA21" s="149"/>
      <c r="AB21" s="3"/>
      <c r="AC21" s="3"/>
      <c r="AD21" s="142" t="s">
        <v>6</v>
      </c>
      <c r="AE21" s="145" t="s">
        <v>8</v>
      </c>
      <c r="AF21" s="146"/>
      <c r="AG21" s="147"/>
      <c r="AH21" s="148" t="str">
        <f>IF(入力!$D$21="","",入力!$D$21)</f>
        <v/>
      </c>
      <c r="AI21" s="148"/>
      <c r="AJ21" s="148"/>
      <c r="AK21" s="148"/>
      <c r="AL21" s="148"/>
      <c r="AM21" s="148"/>
      <c r="AN21" s="148"/>
      <c r="AO21" s="148"/>
      <c r="AP21" s="148"/>
      <c r="AQ21" s="148"/>
      <c r="AR21" s="148"/>
      <c r="AS21" s="148"/>
      <c r="AT21" s="148"/>
      <c r="AU21" s="148"/>
      <c r="AV21" s="148"/>
      <c r="AW21" s="148"/>
      <c r="AX21" s="148"/>
      <c r="AY21" s="148"/>
      <c r="AZ21" s="148"/>
      <c r="BA21" s="148"/>
      <c r="BB21" s="149"/>
      <c r="BC21" s="3"/>
    </row>
    <row r="22" spans="1:56" ht="11.1" customHeight="1" x14ac:dyDescent="0.15">
      <c r="C22" s="143"/>
      <c r="D22" s="152" t="s">
        <v>1</v>
      </c>
      <c r="E22" s="153"/>
      <c r="F22" s="154"/>
      <c r="G22" s="150"/>
      <c r="H22" s="150"/>
      <c r="I22" s="150"/>
      <c r="J22" s="150"/>
      <c r="K22" s="150"/>
      <c r="L22" s="150"/>
      <c r="M22" s="150"/>
      <c r="N22" s="150"/>
      <c r="O22" s="150"/>
      <c r="P22" s="150"/>
      <c r="Q22" s="150"/>
      <c r="R22" s="150"/>
      <c r="S22" s="150"/>
      <c r="T22" s="150"/>
      <c r="U22" s="150"/>
      <c r="V22" s="150"/>
      <c r="W22" s="150"/>
      <c r="X22" s="150"/>
      <c r="Y22" s="150"/>
      <c r="Z22" s="150"/>
      <c r="AA22" s="151"/>
      <c r="AB22" s="3"/>
      <c r="AC22" s="3"/>
      <c r="AD22" s="143"/>
      <c r="AE22" s="152" t="s">
        <v>1</v>
      </c>
      <c r="AF22" s="153"/>
      <c r="AG22" s="154"/>
      <c r="AH22" s="150"/>
      <c r="AI22" s="150"/>
      <c r="AJ22" s="150"/>
      <c r="AK22" s="150"/>
      <c r="AL22" s="150"/>
      <c r="AM22" s="150"/>
      <c r="AN22" s="150"/>
      <c r="AO22" s="150"/>
      <c r="AP22" s="150"/>
      <c r="AQ22" s="150"/>
      <c r="AR22" s="150"/>
      <c r="AS22" s="150"/>
      <c r="AT22" s="150"/>
      <c r="AU22" s="150"/>
      <c r="AV22" s="150"/>
      <c r="AW22" s="150"/>
      <c r="AX22" s="150"/>
      <c r="AY22" s="150"/>
      <c r="AZ22" s="150"/>
      <c r="BA22" s="150"/>
      <c r="BB22" s="151"/>
      <c r="BC22" s="3"/>
    </row>
    <row r="23" spans="1:56" ht="6.95" customHeight="1" x14ac:dyDescent="0.15">
      <c r="C23" s="143"/>
      <c r="D23" s="155" t="s">
        <v>3</v>
      </c>
      <c r="E23" s="156"/>
      <c r="F23" s="157"/>
      <c r="G23" s="161" t="str">
        <f>IF(入力!$D$19="","",入力!$D$19)</f>
        <v/>
      </c>
      <c r="H23" s="161"/>
      <c r="I23" s="161"/>
      <c r="J23" s="161"/>
      <c r="K23" s="161"/>
      <c r="L23" s="161"/>
      <c r="M23" s="161"/>
      <c r="N23" s="163" t="s">
        <v>121</v>
      </c>
      <c r="O23" s="164"/>
      <c r="P23" s="164"/>
      <c r="Q23" s="164"/>
      <c r="R23" s="164"/>
      <c r="S23" s="164"/>
      <c r="T23" s="164"/>
      <c r="U23" s="164"/>
      <c r="V23" s="164"/>
      <c r="W23" s="164"/>
      <c r="X23" s="164"/>
      <c r="Y23" s="164"/>
      <c r="Z23" s="164"/>
      <c r="AA23" s="165"/>
      <c r="AB23" s="3"/>
      <c r="AC23" s="3"/>
      <c r="AD23" s="143"/>
      <c r="AE23" s="155" t="s">
        <v>3</v>
      </c>
      <c r="AF23" s="156"/>
      <c r="AG23" s="157"/>
      <c r="AH23" s="161" t="str">
        <f>IF(入力!$D$19="","",入力!$D$19)</f>
        <v/>
      </c>
      <c r="AI23" s="161"/>
      <c r="AJ23" s="161"/>
      <c r="AK23" s="161"/>
      <c r="AL23" s="161"/>
      <c r="AM23" s="161"/>
      <c r="AN23" s="161"/>
      <c r="AO23" s="163" t="s">
        <v>121</v>
      </c>
      <c r="AP23" s="164"/>
      <c r="AQ23" s="164"/>
      <c r="AR23" s="164"/>
      <c r="AS23" s="164"/>
      <c r="AT23" s="164"/>
      <c r="AU23" s="164"/>
      <c r="AV23" s="164"/>
      <c r="AW23" s="164"/>
      <c r="AX23" s="164"/>
      <c r="AY23" s="164"/>
      <c r="AZ23" s="164"/>
      <c r="BA23" s="164"/>
      <c r="BB23" s="165"/>
      <c r="BC23" s="3"/>
    </row>
    <row r="24" spans="1:56" ht="3" customHeight="1" x14ac:dyDescent="0.15">
      <c r="C24" s="143"/>
      <c r="D24" s="158"/>
      <c r="E24" s="159"/>
      <c r="F24" s="160"/>
      <c r="G24" s="162"/>
      <c r="H24" s="162"/>
      <c r="I24" s="162"/>
      <c r="J24" s="162"/>
      <c r="K24" s="162"/>
      <c r="L24" s="162"/>
      <c r="M24" s="162"/>
      <c r="N24" s="166" t="str">
        <f>IF(入力!$D$25="","",IF(LEN(入力!$D$25)=13,MOD(INT(入力!$D$25/1000000000000),10),""))</f>
        <v/>
      </c>
      <c r="O24" s="168" t="str">
        <f>IF(入力!$D$25="","",MOD(INT(入力!$D$25/100000000000),10))</f>
        <v/>
      </c>
      <c r="P24" s="170" t="str">
        <f>IF(入力!$D$25="","",MOD(INT(入力!$D$25/10000000000),10))</f>
        <v/>
      </c>
      <c r="Q24" s="168" t="str">
        <f>IF(入力!$D$25="","",MOD(INT(入力!$D$25/1000000000),10))</f>
        <v/>
      </c>
      <c r="R24" s="172"/>
      <c r="S24" s="174" t="str">
        <f>IF(入力!$D$25="","",MOD(INT(入力!$D$25/100000000),10))</f>
        <v/>
      </c>
      <c r="T24" s="170" t="str">
        <f>IF(入力!$D$25="","",MOD(INT(入力!$D$25/10000000),10))</f>
        <v/>
      </c>
      <c r="U24" s="172" t="str">
        <f>IF(入力!$D$25="","",MOD(INT(入力!$D$25/1000000),10))</f>
        <v/>
      </c>
      <c r="V24" s="174" t="str">
        <f>IF(入力!$D$25="","",MOD(INT(入力!$D$25/100000),10))</f>
        <v/>
      </c>
      <c r="W24" s="174" t="str">
        <f>IF(入力!$D$25="","",MOD(INT(入力!$D$25/10000),10))</f>
        <v/>
      </c>
      <c r="X24" s="174" t="str">
        <f>IF(入力!$D$25="","",MOD(INT(入力!$D$25/1000),10))</f>
        <v/>
      </c>
      <c r="Y24" s="174" t="str">
        <f>IF(入力!$D$25="","",MOD(INT(入力!$D$25/100),10))</f>
        <v/>
      </c>
      <c r="Z24" s="174" t="str">
        <f>IF(入力!$D$25="","",MOD(INT(入力!$D$25/10),10))</f>
        <v/>
      </c>
      <c r="AA24" s="175" t="str">
        <f>IF(入力!$D$25="","",MOD(INT(入力!$D$25/1),10))</f>
        <v/>
      </c>
      <c r="AB24" s="3"/>
      <c r="AC24" s="3"/>
      <c r="AD24" s="143"/>
      <c r="AE24" s="158"/>
      <c r="AF24" s="159"/>
      <c r="AG24" s="160"/>
      <c r="AH24" s="162"/>
      <c r="AI24" s="162"/>
      <c r="AJ24" s="162"/>
      <c r="AK24" s="162"/>
      <c r="AL24" s="162"/>
      <c r="AM24" s="162"/>
      <c r="AN24" s="162"/>
      <c r="AO24" s="166" t="str">
        <f>IF(入力!$D$25="","",IF(LEN(入力!$D$25)=13,MOD(INT(入力!$D$25/1000000000000),10),""))</f>
        <v/>
      </c>
      <c r="AP24" s="168" t="str">
        <f>IF(入力!$D$25="","",MOD(INT(入力!$D$25/100000000000),10))</f>
        <v/>
      </c>
      <c r="AQ24" s="170" t="str">
        <f>IF(入力!$D$25="","",MOD(INT(入力!$D$25/10000000000),10))</f>
        <v/>
      </c>
      <c r="AR24" s="168" t="str">
        <f>IF(入力!$D$25="","",MOD(INT(入力!$D$25/1000000000),10))</f>
        <v/>
      </c>
      <c r="AS24" s="172"/>
      <c r="AT24" s="174" t="str">
        <f>IF(入力!$D$25="","",MOD(INT(入力!$D$25/100000000),10))</f>
        <v/>
      </c>
      <c r="AU24" s="170" t="str">
        <f>IF(入力!$D$25="","",MOD(INT(入力!$D$25/10000000),10))</f>
        <v/>
      </c>
      <c r="AV24" s="172" t="str">
        <f>IF(入力!$D$25="","",MOD(INT(入力!$D$25/1000000),10))</f>
        <v/>
      </c>
      <c r="AW24" s="174" t="str">
        <f>IF(入力!$D$25="","",MOD(INT(入力!$D$25/100000),10))</f>
        <v/>
      </c>
      <c r="AX24" s="174" t="str">
        <f>IF(入力!$D$25="","",MOD(INT(入力!$D$25/10000),10))</f>
        <v/>
      </c>
      <c r="AY24" s="174" t="str">
        <f>IF(入力!$D$25="","",MOD(INT(入力!$D$25/1000),10))</f>
        <v/>
      </c>
      <c r="AZ24" s="174" t="str">
        <f>IF(入力!$D$25="","",MOD(INT(入力!$D$25/100),10))</f>
        <v/>
      </c>
      <c r="BA24" s="174" t="str">
        <f>IF(入力!$D$25="","",MOD(INT(入力!$D$25/10),10))</f>
        <v/>
      </c>
      <c r="BB24" s="175" t="str">
        <f>IF(入力!$D$25="","",MOD(INT(入力!$D$25/1),10))</f>
        <v/>
      </c>
      <c r="BC24" s="3"/>
    </row>
    <row r="25" spans="1:56" ht="11.1" customHeight="1" x14ac:dyDescent="0.15">
      <c r="C25" s="144"/>
      <c r="D25" s="177" t="s">
        <v>4</v>
      </c>
      <c r="E25" s="178"/>
      <c r="F25" s="179"/>
      <c r="G25" s="81"/>
      <c r="H25" s="81"/>
      <c r="I25" s="80"/>
      <c r="J25" s="85" t="s">
        <v>122</v>
      </c>
      <c r="K25" s="180" t="str">
        <f>IF(入力!$D$23="","",入力!$D$23)</f>
        <v/>
      </c>
      <c r="L25" s="180"/>
      <c r="M25" s="180"/>
      <c r="N25" s="167"/>
      <c r="O25" s="169"/>
      <c r="P25" s="171"/>
      <c r="Q25" s="169"/>
      <c r="R25" s="173"/>
      <c r="S25" s="169"/>
      <c r="T25" s="171"/>
      <c r="U25" s="173"/>
      <c r="V25" s="169"/>
      <c r="W25" s="169"/>
      <c r="X25" s="169"/>
      <c r="Y25" s="169"/>
      <c r="Z25" s="169"/>
      <c r="AA25" s="176"/>
      <c r="AB25" s="3"/>
      <c r="AC25" s="3"/>
      <c r="AD25" s="144"/>
      <c r="AE25" s="177" t="s">
        <v>4</v>
      </c>
      <c r="AF25" s="178"/>
      <c r="AG25" s="179"/>
      <c r="AH25" s="81"/>
      <c r="AI25" s="81"/>
      <c r="AJ25" s="80"/>
      <c r="AK25" s="85" t="s">
        <v>122</v>
      </c>
      <c r="AL25" s="180" t="str">
        <f>IF(入力!$D$23="","",入力!$D$23)</f>
        <v/>
      </c>
      <c r="AM25" s="180"/>
      <c r="AN25" s="180"/>
      <c r="AO25" s="167"/>
      <c r="AP25" s="169"/>
      <c r="AQ25" s="171"/>
      <c r="AR25" s="169"/>
      <c r="AS25" s="173"/>
      <c r="AT25" s="169"/>
      <c r="AU25" s="171"/>
      <c r="AV25" s="173"/>
      <c r="AW25" s="169"/>
      <c r="AX25" s="169"/>
      <c r="AY25" s="169"/>
      <c r="AZ25" s="169"/>
      <c r="BA25" s="169"/>
      <c r="BB25" s="176"/>
      <c r="BC25" s="3"/>
    </row>
    <row r="26" spans="1:56" ht="5.0999999999999996" customHeight="1" x14ac:dyDescent="0.15">
      <c r="C26" s="10"/>
      <c r="D26" s="10"/>
      <c r="E26" s="10"/>
      <c r="F26" s="10"/>
      <c r="G26" s="10"/>
      <c r="H26" s="10"/>
      <c r="I26" s="10"/>
      <c r="J26" s="11"/>
      <c r="K26" s="11"/>
      <c r="L26" s="11"/>
      <c r="M26" s="78"/>
      <c r="N26" s="78"/>
      <c r="O26" s="78"/>
      <c r="P26" s="78"/>
      <c r="Q26" s="78"/>
      <c r="R26" s="78"/>
      <c r="S26" s="78"/>
      <c r="T26" s="78"/>
      <c r="U26" s="78"/>
      <c r="V26" s="78"/>
      <c r="W26" s="78"/>
      <c r="X26" s="78"/>
      <c r="Y26" s="78"/>
      <c r="Z26" s="78"/>
      <c r="AA26" s="35"/>
      <c r="AB26" s="3"/>
      <c r="AC26" s="3"/>
      <c r="AD26" s="10"/>
      <c r="AE26" s="10"/>
      <c r="AF26" s="10"/>
      <c r="AG26" s="10"/>
      <c r="AH26" s="10"/>
      <c r="AI26" s="10"/>
      <c r="AJ26" s="10"/>
      <c r="AK26" s="11"/>
      <c r="AL26" s="11"/>
      <c r="AM26" s="11"/>
      <c r="AN26" s="79"/>
      <c r="AO26" s="79"/>
      <c r="AP26" s="79"/>
      <c r="AQ26" s="79"/>
      <c r="AR26" s="79"/>
      <c r="AS26" s="79"/>
      <c r="AT26" s="79"/>
      <c r="AU26" s="79"/>
      <c r="AV26" s="79"/>
      <c r="AW26" s="79"/>
      <c r="AX26" s="79"/>
      <c r="AY26" s="79"/>
      <c r="AZ26" s="79"/>
      <c r="BA26" s="79"/>
      <c r="BB26" s="35"/>
      <c r="BC26" s="3"/>
    </row>
    <row r="27" spans="1:56" ht="14.1" customHeight="1" x14ac:dyDescent="0.15">
      <c r="A27" s="12"/>
      <c r="C27" s="128" t="s">
        <v>124</v>
      </c>
      <c r="D27" s="129"/>
      <c r="E27" s="129"/>
      <c r="F27" s="129"/>
      <c r="G27" s="129"/>
      <c r="H27" s="82" t="s">
        <v>123</v>
      </c>
      <c r="I27" s="130" t="str">
        <f>IF(入力!$D$27="","",入力!$D$27)</f>
        <v/>
      </c>
      <c r="J27" s="130"/>
      <c r="K27" s="131"/>
      <c r="L27" s="41" t="s">
        <v>33</v>
      </c>
      <c r="M27" s="130" t="str">
        <f>IF(入力!$G$27="","",入力!$G$27)</f>
        <v/>
      </c>
      <c r="N27" s="130"/>
      <c r="O27" s="130"/>
      <c r="P27" s="130"/>
      <c r="Q27" s="130"/>
      <c r="R27" s="130"/>
      <c r="S27" s="130"/>
      <c r="T27" s="130"/>
      <c r="U27" s="130"/>
      <c r="V27" s="130"/>
      <c r="W27" s="130"/>
      <c r="X27" s="130"/>
      <c r="Y27" s="130"/>
      <c r="Z27" s="130"/>
      <c r="AA27" s="132"/>
      <c r="AB27" s="3"/>
      <c r="AC27" s="3"/>
      <c r="AD27" s="128" t="s">
        <v>124</v>
      </c>
      <c r="AE27" s="129"/>
      <c r="AF27" s="129"/>
      <c r="AG27" s="129"/>
      <c r="AH27" s="129"/>
      <c r="AI27" s="82" t="s">
        <v>123</v>
      </c>
      <c r="AJ27" s="130" t="str">
        <f>IF(入力!$D$27="","",入力!$D$27)</f>
        <v/>
      </c>
      <c r="AK27" s="130"/>
      <c r="AL27" s="131"/>
      <c r="AM27" s="41" t="s">
        <v>33</v>
      </c>
      <c r="AN27" s="130" t="str">
        <f>IF(入力!$G$27="","",入力!$G$27)</f>
        <v/>
      </c>
      <c r="AO27" s="130"/>
      <c r="AP27" s="130"/>
      <c r="AQ27" s="130"/>
      <c r="AR27" s="130"/>
      <c r="AS27" s="130"/>
      <c r="AT27" s="130"/>
      <c r="AU27" s="130"/>
      <c r="AV27" s="130"/>
      <c r="AW27" s="130"/>
      <c r="AX27" s="130"/>
      <c r="AY27" s="130"/>
      <c r="AZ27" s="130"/>
      <c r="BA27" s="130"/>
      <c r="BB27" s="132"/>
      <c r="BC27" s="3"/>
    </row>
    <row r="28" spans="1:56" ht="5.0999999999999996" customHeight="1" x14ac:dyDescent="0.15">
      <c r="A28" s="12"/>
      <c r="C28" s="10"/>
      <c r="D28" s="10"/>
      <c r="E28" s="10"/>
      <c r="F28" s="10"/>
      <c r="G28" s="10"/>
      <c r="H28" s="10"/>
      <c r="I28" s="10"/>
      <c r="J28" s="11"/>
      <c r="K28" s="11"/>
      <c r="L28" s="11"/>
      <c r="M28" s="11"/>
      <c r="N28" s="11"/>
      <c r="O28" s="11"/>
      <c r="P28" s="11"/>
      <c r="Q28" s="11"/>
      <c r="R28" s="11"/>
      <c r="S28" s="11"/>
      <c r="T28" s="11"/>
      <c r="U28" s="11"/>
      <c r="V28" s="11"/>
      <c r="W28" s="11"/>
      <c r="X28" s="3"/>
      <c r="Y28" s="3"/>
      <c r="Z28" s="133">
        <v>309</v>
      </c>
      <c r="AA28" s="133"/>
      <c r="AB28" s="3"/>
      <c r="AC28" s="3"/>
      <c r="AD28" s="10"/>
      <c r="AE28" s="10"/>
      <c r="AF28" s="10"/>
      <c r="AG28" s="10"/>
      <c r="AH28" s="10"/>
      <c r="AI28" s="10"/>
      <c r="AJ28" s="10"/>
      <c r="AK28" s="11"/>
      <c r="AL28" s="11"/>
      <c r="AM28" s="11"/>
      <c r="AN28" s="11"/>
      <c r="AO28" s="11"/>
      <c r="AP28" s="11"/>
      <c r="AQ28" s="11"/>
      <c r="AR28" s="11"/>
      <c r="AS28" s="11"/>
      <c r="AT28" s="11"/>
      <c r="AU28" s="11"/>
      <c r="AV28" s="11"/>
      <c r="AW28" s="11"/>
      <c r="AX28" s="11"/>
      <c r="AY28" s="3"/>
      <c r="AZ28" s="3"/>
      <c r="BA28" s="133">
        <v>309</v>
      </c>
      <c r="BB28" s="133"/>
      <c r="BC28" s="3"/>
    </row>
    <row r="29" spans="1:56" ht="8.25" customHeight="1" x14ac:dyDescent="0.15">
      <c r="A29" s="12"/>
      <c r="B29" s="12"/>
      <c r="C29" s="10"/>
      <c r="D29" s="10"/>
      <c r="E29" s="10"/>
      <c r="F29" s="10"/>
      <c r="G29" s="10"/>
      <c r="H29" s="10"/>
      <c r="I29" s="10"/>
      <c r="J29" s="11"/>
      <c r="K29" s="11"/>
      <c r="L29" s="11"/>
      <c r="M29" s="11"/>
      <c r="N29" s="11"/>
      <c r="O29" s="11"/>
      <c r="P29" s="11"/>
      <c r="Q29" s="11"/>
      <c r="R29" s="11"/>
      <c r="S29" s="11"/>
      <c r="T29" s="11"/>
      <c r="U29" s="11"/>
      <c r="V29" s="11"/>
      <c r="W29" s="11"/>
      <c r="X29" s="3"/>
      <c r="Y29" s="3"/>
      <c r="Z29" s="134"/>
      <c r="AA29" s="134"/>
      <c r="AB29" s="3"/>
      <c r="AC29" s="3"/>
      <c r="AD29" s="10"/>
      <c r="AE29" s="10"/>
      <c r="AF29" s="10"/>
      <c r="AG29" s="10"/>
      <c r="AH29" s="10"/>
      <c r="AI29" s="10"/>
      <c r="AJ29" s="10"/>
      <c r="AK29" s="11"/>
      <c r="AL29" s="11"/>
      <c r="AM29" s="11"/>
      <c r="AN29" s="11"/>
      <c r="AO29" s="11"/>
      <c r="AP29" s="11"/>
      <c r="AQ29" s="11"/>
      <c r="AR29" s="11"/>
      <c r="AS29" s="11"/>
      <c r="AT29" s="11"/>
      <c r="AU29" s="11"/>
      <c r="AV29" s="11"/>
      <c r="AW29" s="11"/>
      <c r="AX29" s="11"/>
      <c r="AY29" s="3"/>
      <c r="AZ29" s="3"/>
      <c r="BA29" s="134"/>
      <c r="BB29" s="134"/>
      <c r="BC29" s="3"/>
      <c r="BD29" s="12"/>
    </row>
    <row r="30" spans="1:56" ht="15" customHeight="1" x14ac:dyDescent="0.15">
      <c r="A30" s="12"/>
      <c r="B30" s="12"/>
      <c r="C30" s="12"/>
      <c r="D30" s="12"/>
      <c r="E30" s="12"/>
      <c r="F30" s="12"/>
      <c r="G30" s="12"/>
      <c r="H30" s="12"/>
      <c r="I30" s="12"/>
      <c r="J30" s="12"/>
      <c r="K30" s="12"/>
      <c r="L30" s="12"/>
      <c r="AB30" s="12"/>
      <c r="AD30" s="12"/>
      <c r="AE30" s="12"/>
      <c r="AF30" s="12"/>
      <c r="AG30" s="12"/>
      <c r="AH30" s="12"/>
      <c r="AI30" s="12"/>
      <c r="AJ30" s="12"/>
      <c r="AK30" s="12"/>
      <c r="AL30" s="12"/>
      <c r="AM30" s="12"/>
      <c r="BC30" s="12"/>
    </row>
    <row r="31" spans="1:56" ht="13.5" customHeight="1" x14ac:dyDescent="0.15">
      <c r="C31" s="13"/>
      <c r="D31" s="46" t="str">
        <f>入力!C4</f>
        <v>令和</v>
      </c>
      <c r="E31" s="14"/>
      <c r="F31" s="236" t="str">
        <f>IF(入力!$D$4="","",入力!$D$4)</f>
        <v/>
      </c>
      <c r="G31" s="236"/>
      <c r="H31" s="45" t="s">
        <v>28</v>
      </c>
      <c r="I31" s="13"/>
      <c r="J31" s="44"/>
      <c r="K31" s="37"/>
      <c r="L31" s="37"/>
      <c r="M31" s="36"/>
      <c r="N31" s="13"/>
      <c r="O31" s="13"/>
      <c r="P31" s="13"/>
      <c r="Q31" s="13"/>
      <c r="R31" s="13"/>
      <c r="S31" s="13"/>
      <c r="T31" s="13"/>
      <c r="U31" s="13"/>
      <c r="V31" s="13"/>
      <c r="W31" s="13"/>
      <c r="X31" s="13"/>
      <c r="Y31" s="13"/>
      <c r="Z31" s="13"/>
      <c r="AA31" s="14"/>
      <c r="AB31" s="38"/>
      <c r="AC31" s="2"/>
      <c r="AD31" s="13"/>
      <c r="AE31" s="46" t="str">
        <f>入力!C4</f>
        <v>令和</v>
      </c>
      <c r="AF31" s="14"/>
      <c r="AG31" s="236" t="str">
        <f>IF(入力!$D$4="","",入力!$D$4)</f>
        <v/>
      </c>
      <c r="AH31" s="236"/>
      <c r="AI31" s="45" t="s">
        <v>28</v>
      </c>
      <c r="AJ31" s="13"/>
      <c r="AK31" s="44"/>
      <c r="AL31" s="37"/>
      <c r="AM31" s="37"/>
      <c r="AN31" s="36"/>
      <c r="AO31" s="13"/>
      <c r="AP31" s="13"/>
      <c r="AQ31" s="13"/>
      <c r="AR31" s="13"/>
      <c r="AS31" s="13"/>
      <c r="AT31" s="13"/>
      <c r="AU31" s="13"/>
      <c r="AV31" s="13"/>
      <c r="AW31" s="13"/>
      <c r="AX31" s="13"/>
      <c r="AY31" s="13"/>
      <c r="AZ31" s="13"/>
      <c r="BA31" s="13"/>
      <c r="BB31" s="14"/>
      <c r="BC31" s="2"/>
    </row>
    <row r="32" spans="1:56" ht="6.95" customHeight="1" x14ac:dyDescent="0.15">
      <c r="AB32" s="12"/>
    </row>
    <row r="33" spans="3:55" ht="11.1" customHeight="1" x14ac:dyDescent="0.15">
      <c r="C33" s="237" t="s">
        <v>0</v>
      </c>
      <c r="D33" s="145" t="s">
        <v>8</v>
      </c>
      <c r="E33" s="146"/>
      <c r="F33" s="146"/>
      <c r="G33" s="239" t="str">
        <f>IF(入力!$D$7="","",IF(INDEX(データ!$H$3:$O$48,MATCH("住所",データ!$G$3:$G$48,0),MATCH(入力!$D$7,データ!$H$2:$O$2,0))="","",INDEX(データ!$H$3:$O$48,MATCH("住所",データ!$G$3:$G$48,0),MATCH(入力!$D$7,データ!$H$2:$O$2,0))))</f>
        <v/>
      </c>
      <c r="H33" s="148"/>
      <c r="I33" s="148"/>
      <c r="J33" s="148"/>
      <c r="K33" s="148"/>
      <c r="L33" s="148"/>
      <c r="M33" s="148"/>
      <c r="N33" s="148"/>
      <c r="O33" s="148"/>
      <c r="P33" s="148"/>
      <c r="Q33" s="148"/>
      <c r="R33" s="148"/>
      <c r="S33" s="148"/>
      <c r="T33" s="148"/>
      <c r="U33" s="148"/>
      <c r="V33" s="148"/>
      <c r="W33" s="148"/>
      <c r="X33" s="148"/>
      <c r="Y33" s="148"/>
      <c r="Z33" s="148"/>
      <c r="AA33" s="149"/>
      <c r="AB33" s="3"/>
      <c r="AC33" s="3"/>
      <c r="AD33" s="237" t="s">
        <v>0</v>
      </c>
      <c r="AE33" s="145" t="s">
        <v>8</v>
      </c>
      <c r="AF33" s="146"/>
      <c r="AG33" s="146"/>
      <c r="AH33" s="239" t="str">
        <f>IF(入力!$E$7="","",IF(INDEX(データ!$H$3:$O$48,MATCH("住所",データ!$G$3:$G$48,0),MATCH(入力!$E$7,データ!$H$2:$O$2,0))="","",INDEX(データ!$H$3:$O$48,MATCH("住所",データ!$G$3:$G$48,0),MATCH(入力!$E$7,データ!$H$2:$O$2,0))))</f>
        <v/>
      </c>
      <c r="AI33" s="148"/>
      <c r="AJ33" s="148"/>
      <c r="AK33" s="148"/>
      <c r="AL33" s="148"/>
      <c r="AM33" s="148"/>
      <c r="AN33" s="148"/>
      <c r="AO33" s="148"/>
      <c r="AP33" s="148"/>
      <c r="AQ33" s="148"/>
      <c r="AR33" s="148"/>
      <c r="AS33" s="148"/>
      <c r="AT33" s="148"/>
      <c r="AU33" s="148"/>
      <c r="AV33" s="148"/>
      <c r="AW33" s="148"/>
      <c r="AX33" s="148"/>
      <c r="AY33" s="148"/>
      <c r="AZ33" s="148"/>
      <c r="BA33" s="148"/>
      <c r="BB33" s="149"/>
      <c r="BC33" s="3"/>
    </row>
    <row r="34" spans="3:55" ht="11.1" customHeight="1" x14ac:dyDescent="0.15">
      <c r="C34" s="238"/>
      <c r="D34" s="152" t="s">
        <v>1</v>
      </c>
      <c r="E34" s="153"/>
      <c r="F34" s="153"/>
      <c r="G34" s="240"/>
      <c r="H34" s="150"/>
      <c r="I34" s="150"/>
      <c r="J34" s="150"/>
      <c r="K34" s="150"/>
      <c r="L34" s="150"/>
      <c r="M34" s="150"/>
      <c r="N34" s="150"/>
      <c r="O34" s="150"/>
      <c r="P34" s="150"/>
      <c r="Q34" s="150"/>
      <c r="R34" s="150"/>
      <c r="S34" s="150"/>
      <c r="T34" s="150"/>
      <c r="U34" s="150"/>
      <c r="V34" s="150"/>
      <c r="W34" s="150"/>
      <c r="X34" s="150"/>
      <c r="Y34" s="150"/>
      <c r="Z34" s="150"/>
      <c r="AA34" s="151"/>
      <c r="AB34" s="3"/>
      <c r="AC34" s="3"/>
      <c r="AD34" s="238"/>
      <c r="AE34" s="152" t="s">
        <v>1</v>
      </c>
      <c r="AF34" s="153"/>
      <c r="AG34" s="153"/>
      <c r="AH34" s="240"/>
      <c r="AI34" s="150"/>
      <c r="AJ34" s="150"/>
      <c r="AK34" s="150"/>
      <c r="AL34" s="150"/>
      <c r="AM34" s="150"/>
      <c r="AN34" s="150"/>
      <c r="AO34" s="150"/>
      <c r="AP34" s="150"/>
      <c r="AQ34" s="150"/>
      <c r="AR34" s="150"/>
      <c r="AS34" s="150"/>
      <c r="AT34" s="150"/>
      <c r="AU34" s="150"/>
      <c r="AV34" s="150"/>
      <c r="AW34" s="150"/>
      <c r="AX34" s="150"/>
      <c r="AY34" s="150"/>
      <c r="AZ34" s="150"/>
      <c r="BA34" s="150"/>
      <c r="BB34" s="151"/>
      <c r="BC34" s="3"/>
    </row>
    <row r="35" spans="3:55" ht="8.1" customHeight="1" x14ac:dyDescent="0.15">
      <c r="C35" s="221" t="s">
        <v>2</v>
      </c>
      <c r="D35" s="223" t="s">
        <v>3</v>
      </c>
      <c r="E35" s="224"/>
      <c r="F35" s="224"/>
      <c r="G35" s="227" t="str">
        <f>IF(入力!$D$7="","",IF(INDEX(データ!$H$3:$O$48,MATCH("名称",データ!$G$3:$G$48,0),MATCH(入力!$D$7,データ!$H$2:$O$2,0))="","",INDEX(データ!$H$3:$O$48,MATCH("名称",データ!$G$3:$G$48,0),MATCH(入力!$D$7,データ!$H$2:$O$2,0))))</f>
        <v/>
      </c>
      <c r="H35" s="228"/>
      <c r="I35" s="228"/>
      <c r="J35" s="228"/>
      <c r="K35" s="228"/>
      <c r="L35" s="228"/>
      <c r="M35" s="228"/>
      <c r="N35" s="231" t="s">
        <v>121</v>
      </c>
      <c r="O35" s="232"/>
      <c r="P35" s="232"/>
      <c r="Q35" s="232"/>
      <c r="R35" s="232"/>
      <c r="S35" s="232"/>
      <c r="T35" s="232"/>
      <c r="U35" s="232"/>
      <c r="V35" s="232"/>
      <c r="W35" s="232"/>
      <c r="X35" s="232"/>
      <c r="Y35" s="232"/>
      <c r="Z35" s="232"/>
      <c r="AA35" s="233"/>
      <c r="AB35" s="4"/>
      <c r="AC35" s="4"/>
      <c r="AD35" s="221" t="s">
        <v>2</v>
      </c>
      <c r="AE35" s="223" t="s">
        <v>3</v>
      </c>
      <c r="AF35" s="224"/>
      <c r="AG35" s="224"/>
      <c r="AH35" s="227" t="str">
        <f>IF(入力!$E$7="","",IF(INDEX(データ!$H$3:$O$48,MATCH("名称",データ!$G$3:$G$48,0),MATCH(入力!$E$7,データ!$H$2:$O$2,0))="","",INDEX(データ!$H$3:$O$48,MATCH("名称",データ!$G$3:$G$48,0),MATCH(入力!$E$7,データ!$H$2:$O$2,0))))</f>
        <v/>
      </c>
      <c r="AI35" s="228"/>
      <c r="AJ35" s="228"/>
      <c r="AK35" s="228"/>
      <c r="AL35" s="228"/>
      <c r="AM35" s="228"/>
      <c r="AN35" s="228"/>
      <c r="AO35" s="231" t="s">
        <v>121</v>
      </c>
      <c r="AP35" s="232"/>
      <c r="AQ35" s="232"/>
      <c r="AR35" s="232"/>
      <c r="AS35" s="232"/>
      <c r="AT35" s="232"/>
      <c r="AU35" s="232"/>
      <c r="AV35" s="232"/>
      <c r="AW35" s="232"/>
      <c r="AX35" s="232"/>
      <c r="AY35" s="232"/>
      <c r="AZ35" s="232"/>
      <c r="BA35" s="232"/>
      <c r="BB35" s="233"/>
      <c r="BC35" s="4"/>
    </row>
    <row r="36" spans="3:55" ht="3" customHeight="1" x14ac:dyDescent="0.15">
      <c r="C36" s="221"/>
      <c r="D36" s="225"/>
      <c r="E36" s="226"/>
      <c r="F36" s="226"/>
      <c r="G36" s="229"/>
      <c r="H36" s="230"/>
      <c r="I36" s="230"/>
      <c r="J36" s="230"/>
      <c r="K36" s="230"/>
      <c r="L36" s="230"/>
      <c r="M36" s="230"/>
      <c r="N36" s="135" t="str">
        <f>IF(入力!$D$7="","",IF(INDEX(データ!$H$3:$O$48,MATCH("マイナンバー",データ!$G$3:$G$48,0),MATCH(入力!$D$7,データ!$H$2:$O$2,0))="","",INDEX(データ!$H$3:$O$48,MATCH("マイナンバー",データ!$G$3:$G$48,0),MATCH(入力!$D$7,データ!$H$2:$O$2,0))))</f>
        <v/>
      </c>
      <c r="O36" s="137" t="str">
        <f>IF(入力!$D$7="","",IF(INDEX(データ!$H$3:$O$48,MATCH("マイナンバー１",データ!$G$3:$G$48,0),MATCH(入力!$D$7,データ!$H$2:$O$2,0))="","",INDEX(データ!$H$3:$O$48,MATCH("マイナンバー１",データ!$G$3:$G$48,0),MATCH(入力!$D$7,データ!$H$2:$O$2,0))))</f>
        <v/>
      </c>
      <c r="P36" s="137" t="str">
        <f>IF(入力!$D$7="","",IF(INDEX(データ!$H$3:$O$48,MATCH("マイナンバー２",データ!$G$3:$G$48,0),MATCH(入力!$D$7,データ!$H$2:$O$2,0))="","",INDEX(データ!$H$3:$O$48,MATCH("マイナンバー２",データ!$G$3:$G$48,0),MATCH(入力!$D$7,データ!$H$2:$O$2,0))))</f>
        <v/>
      </c>
      <c r="Q36" s="137" t="str">
        <f>IF(入力!$D$7="","",IF(INDEX(データ!$H$3:$O$48,MATCH("マイナンバー３",データ!$G$3:$G$48,0),MATCH(入力!$D$7,データ!$H$2:$O$2,0))="","",INDEX(データ!$H$3:$O$48,MATCH("マイナンバー３",データ!$G$3:$G$48,0),MATCH(入力!$D$7,データ!$H$2:$O$2,0))))</f>
        <v/>
      </c>
      <c r="R36" s="234"/>
      <c r="S36" s="137" t="str">
        <f>IF(入力!$D$7="","",IF(INDEX(データ!$H$3:$O$48,MATCH("マイナンバー４",データ!$G$3:$G$48,0),MATCH(入力!$D$7,データ!$H$2:$O$2,0))="","",INDEX(データ!$H$3:$O$48,MATCH("マイナンバー４",データ!$G$3:$G$48,0),MATCH(入力!$D$7,データ!$H$2:$O$2,0))))</f>
        <v/>
      </c>
      <c r="T36" s="137" t="str">
        <f>IF(入力!$D$7="","",IF(INDEX(データ!$H$3:$O$48,MATCH("マイナンバー５",データ!$G$3:$G$48,0),MATCH(入力!$D$7,データ!$H$2:$O$2,0))="","",INDEX(データ!$H$3:$O$48,MATCH("マイナンバー５",データ!$G$3:$G$48,0),MATCH(入力!$D$7,データ!$H$2:$O$2,0))))</f>
        <v/>
      </c>
      <c r="U36" s="137" t="str">
        <f>IF(入力!$D$7="","",IF(INDEX(データ!$H$3:$O$48,MATCH("マイナンバー６",データ!$G$3:$G$48,0),MATCH(入力!$D$7,データ!$H$2:$O$2,0))="","",INDEX(データ!$H$3:$O$48,MATCH("マイナンバー６",データ!$G$3:$G$48,0),MATCH(入力!$D$7,データ!$H$2:$O$2,0))))</f>
        <v/>
      </c>
      <c r="V36" s="137" t="str">
        <f>IF(入力!$D$7="","",IF(INDEX(データ!$H$3:$O$48,MATCH("マイナンバー７",データ!$G$3:$G$48,0),MATCH(入力!$D$7,データ!$H$2:$O$2,0))="","",INDEX(データ!$H$3:$O$48,MATCH("マイナンバー７",データ!$G$3:$G$48,0),MATCH(入力!$D$7,データ!$H$2:$O$2,0))))</f>
        <v/>
      </c>
      <c r="W36" s="181" t="str">
        <f>IF(入力!$D$7="","",IF(INDEX(データ!$H$3:$O$48,MATCH("マイナンバー８",データ!$G$3:$G$48,0),MATCH(入力!$D$7,データ!$H$2:$O$2,0))="","",INDEX(データ!$H$3:$O$48,MATCH("マイナンバー８",データ!$G$3:$G$48,0),MATCH(入力!$D$7,データ!$H$2:$O$2,0))))</f>
        <v/>
      </c>
      <c r="X36" s="137" t="str">
        <f>IF(入力!$D$7="","",IF(INDEX(データ!$H$3:$O$48,MATCH("マイナンバー９",データ!$G$3:$G$48,0),MATCH(入力!$D$7,データ!$H$2:$O$2,0))="","",INDEX(データ!$H$3:$O$48,MATCH("マイナンバー９",データ!$G$3:$G$48,0),MATCH(入力!$D$7,データ!$H$2:$O$2,0))))</f>
        <v/>
      </c>
      <c r="Y36" s="137" t="str">
        <f>IF(入力!$D$7="","",IF(INDEX(データ!$H$3:$O$48,MATCH("マイナンバー１０",データ!$G$3:$G$48,0),MATCH(入力!$D$7,データ!$H$2:$O$2,0))="","",INDEX(データ!$H$3:$O$48,MATCH("マイナンバー１０",データ!$G$3:$G$48,0),MATCH(入力!$D$7,データ!$H$2:$O$2,0))))</f>
        <v/>
      </c>
      <c r="Z36" s="181" t="str">
        <f>IF(入力!$D$7="","",IF(INDEX(データ!$H$3:$O$48,MATCH("マイナンバー１１",データ!$G$3:$G$48,0),MATCH(入力!$D$7,データ!$H$2:$O$2,0))="","",INDEX(データ!$H$3:$O$48,MATCH("マイナンバー１１",データ!$G$3:$G$48,0),MATCH(入力!$D$7,データ!$H$2:$O$2,0))))</f>
        <v/>
      </c>
      <c r="AA36" s="183" t="str">
        <f>IF(入力!$D$7="","",IF(INDEX(データ!$H$3:$O$48,MATCH("マイナンバー１２",データ!$G$3:$G$48,0),MATCH(入力!$D$7,データ!$H$2:$O$2,0))="","",INDEX(データ!$H$3:$O$48,MATCH("マイナンバー１２",データ!$G$3:$G$48,0),MATCH(入力!$D$7,データ!$H$2:$O$2,0))))</f>
        <v/>
      </c>
      <c r="AB36" s="4"/>
      <c r="AC36" s="4"/>
      <c r="AD36" s="221"/>
      <c r="AE36" s="225"/>
      <c r="AF36" s="226"/>
      <c r="AG36" s="226"/>
      <c r="AH36" s="229"/>
      <c r="AI36" s="230"/>
      <c r="AJ36" s="230"/>
      <c r="AK36" s="230"/>
      <c r="AL36" s="230"/>
      <c r="AM36" s="230"/>
      <c r="AN36" s="230"/>
      <c r="AO36" s="135" t="str">
        <f>IF(入力!$E$7="","",IF(INDEX(データ!$H$3:$O$48,MATCH("マイナンバー",データ!$G$3:$G$48,0),MATCH(入力!$E$7,データ!$H$2:$O$2,0))="","",INDEX(データ!$H$3:$O$48,MATCH("マイナンバー",データ!$G$3:$G$48,0),MATCH(入力!$E$7,データ!$H$2:$O$2,0))))</f>
        <v/>
      </c>
      <c r="AP36" s="137" t="str">
        <f>IF(入力!$E$7="","",IF(INDEX(データ!$H$3:$O$48,MATCH("マイナンバー１",データ!$G$3:$G$48,0),MATCH(入力!$E$7,データ!$H$2:$O$2,0))="","",INDEX(データ!$H$3:$O$48,MATCH("マイナンバー１",データ!$G$3:$G$48,0),MATCH(入力!$E$7,データ!$H$2:$O$2,0))))</f>
        <v/>
      </c>
      <c r="AQ36" s="137" t="str">
        <f>IF(入力!$E$7="","",IF(INDEX(データ!$H$3:$O$48,MATCH("マイナンバー２",データ!$G$3:$G$48,0),MATCH(入力!$E$7,データ!$H$2:$O$2,0))="","",INDEX(データ!$H$3:$O$48,MATCH("マイナンバー２",データ!$G$3:$G$48,0),MATCH(入力!$E$7,データ!$H$2:$O$2,0))))</f>
        <v/>
      </c>
      <c r="AR36" s="137" t="str">
        <f>IF(入力!$E$7="","",IF(INDEX(データ!$H$3:$O$48,MATCH("マイナンバー３",データ!$G$3:$G$48,0),MATCH(入力!$E$7,データ!$H$2:$O$2,0))="","",INDEX(データ!$H$3:$O$48,MATCH("マイナンバー３",データ!$G$3:$G$48,0),MATCH(入力!$E$7,データ!$H$2:$O$2,0))))</f>
        <v/>
      </c>
      <c r="AS36" s="234"/>
      <c r="AT36" s="137" t="str">
        <f>IF(入力!$E$7="","",IF(INDEX(データ!$H$3:$O$48,MATCH("マイナンバー４",データ!$G$3:$G$48,0),MATCH(入力!$E$7,データ!$H$2:$O$2,0))="","",INDEX(データ!$H$3:$O$48,MATCH("マイナンバー４",データ!$G$3:$G$48,0),MATCH(入力!$E$7,データ!$H$2:$O$2,0))))</f>
        <v/>
      </c>
      <c r="AU36" s="137" t="str">
        <f>IF(入力!$E$7="","",IF(INDEX(データ!$H$3:$O$48,MATCH("マイナンバー５",データ!$G$3:$G$48,0),MATCH(入力!$E$7,データ!$H$2:$O$2,0))="","",INDEX(データ!$H$3:$O$48,MATCH("マイナンバー５",データ!$G$3:$G$48,0),MATCH(入力!$E$7,データ!$H$2:$O$2,0))))</f>
        <v/>
      </c>
      <c r="AV36" s="137" t="str">
        <f>IF(入力!$E$7="","",IF(INDEX(データ!$H$3:$O$48,MATCH("マイナンバー６",データ!$G$3:$G$48,0),MATCH(入力!$E$7,データ!$H$2:$O$2,0))="","",INDEX(データ!$H$3:$O$48,MATCH("マイナンバー６",データ!$G$3:$G$48,0),MATCH(入力!$E$7,データ!$H$2:$O$2,0))))</f>
        <v/>
      </c>
      <c r="AW36" s="137" t="str">
        <f>IF(入力!$E$7="","",IF(INDEX(データ!$H$3:$O$48,MATCH("マイナンバー７",データ!$G$3:$G$48,0),MATCH(入力!$E$7,データ!$H$2:$O$2,0))="","",INDEX(データ!$H$3:$O$48,MATCH("マイナンバー７",データ!$G$3:$G$48,0),MATCH(入力!$E$7,データ!$H$2:$O$2,0))))</f>
        <v/>
      </c>
      <c r="AX36" s="181" t="str">
        <f>IF(入力!$E$7="","",IF(INDEX(データ!$H$3:$O$48,MATCH("マイナンバー８",データ!$G$3:$G$48,0),MATCH(入力!$E$7,データ!$H$2:$O$2,0))="","",INDEX(データ!$H$3:$O$48,MATCH("マイナンバー８",データ!$G$3:$G$48,0),MATCH(入力!$E$7,データ!$H$2:$O$2,0))))</f>
        <v/>
      </c>
      <c r="AY36" s="137" t="str">
        <f>IF(入力!$E$7="","",IF(INDEX(データ!$H$3:$O$48,MATCH("マイナンバー９",データ!$G$3:$G$48,0),MATCH(入力!$E$7,データ!$H$2:$O$2,0))="","",INDEX(データ!$H$3:$O$48,MATCH("マイナンバー９",データ!$G$3:$G$48,0),MATCH(入力!$E$7,データ!$H$2:$O$2,0))))</f>
        <v/>
      </c>
      <c r="AZ36" s="137" t="str">
        <f>IF(入力!$E$7="","",IF(INDEX(データ!$H$3:$O$48,MATCH("マイナンバー１０",データ!$G$3:$G$48,0),MATCH(入力!$E$7,データ!$H$2:$O$2,0))="","",INDEX(データ!$H$3:$O$48,MATCH("マイナンバー１０",データ!$G$3:$G$48,0),MATCH(入力!$E$7,データ!$H$2:$O$2,0))))</f>
        <v/>
      </c>
      <c r="BA36" s="181" t="str">
        <f>IF(入力!$E$7="","",IF(INDEX(データ!$H$3:$O$48,MATCH("マイナンバー１１",データ!$G$3:$G$48,0),MATCH(入力!$E$7,データ!$H$2:$O$2,0))="","",INDEX(データ!$H$3:$O$48,MATCH("マイナンバー１１",データ!$G$3:$G$48,0),MATCH(入力!$E$7,データ!$H$2:$O$2,0))))</f>
        <v/>
      </c>
      <c r="BB36" s="183" t="str">
        <f>IF(入力!$E$7="","",IF(INDEX(データ!$H$3:$O$48,MATCH("マイナンバー１２",データ!$G$3:$G$48,0),MATCH(入力!$E$7,データ!$H$2:$O$2,0))="","",INDEX(データ!$H$3:$O$48,MATCH("マイナンバー１２",データ!$G$3:$G$48,0),MATCH(入力!$E$7,データ!$H$2:$O$2,0))))</f>
        <v/>
      </c>
      <c r="BC36" s="4"/>
    </row>
    <row r="37" spans="3:55" ht="11.1" customHeight="1" x14ac:dyDescent="0.15">
      <c r="C37" s="222"/>
      <c r="D37" s="185" t="s">
        <v>4</v>
      </c>
      <c r="E37" s="186"/>
      <c r="F37" s="186"/>
      <c r="G37" s="229"/>
      <c r="H37" s="230"/>
      <c r="I37" s="230"/>
      <c r="J37" s="230"/>
      <c r="K37" s="230"/>
      <c r="L37" s="230"/>
      <c r="M37" s="230"/>
      <c r="N37" s="136"/>
      <c r="O37" s="138"/>
      <c r="P37" s="138"/>
      <c r="Q37" s="138"/>
      <c r="R37" s="235"/>
      <c r="S37" s="138"/>
      <c r="T37" s="138"/>
      <c r="U37" s="138"/>
      <c r="V37" s="138"/>
      <c r="W37" s="182"/>
      <c r="X37" s="138"/>
      <c r="Y37" s="138"/>
      <c r="Z37" s="182"/>
      <c r="AA37" s="184"/>
      <c r="AB37" s="4"/>
      <c r="AC37" s="4"/>
      <c r="AD37" s="222"/>
      <c r="AE37" s="185" t="s">
        <v>4</v>
      </c>
      <c r="AF37" s="186"/>
      <c r="AG37" s="186"/>
      <c r="AH37" s="229"/>
      <c r="AI37" s="230"/>
      <c r="AJ37" s="230"/>
      <c r="AK37" s="230"/>
      <c r="AL37" s="230"/>
      <c r="AM37" s="230"/>
      <c r="AN37" s="230"/>
      <c r="AO37" s="136"/>
      <c r="AP37" s="138"/>
      <c r="AQ37" s="138"/>
      <c r="AR37" s="138"/>
      <c r="AS37" s="235"/>
      <c r="AT37" s="138"/>
      <c r="AU37" s="138"/>
      <c r="AV37" s="138"/>
      <c r="AW37" s="138"/>
      <c r="AX37" s="182"/>
      <c r="AY37" s="138"/>
      <c r="AZ37" s="138"/>
      <c r="BA37" s="182"/>
      <c r="BB37" s="184"/>
      <c r="BC37" s="4"/>
    </row>
    <row r="38" spans="3:55" ht="15.95" customHeight="1" x14ac:dyDescent="0.15">
      <c r="C38" s="187" t="s">
        <v>30</v>
      </c>
      <c r="D38" s="188"/>
      <c r="E38" s="188"/>
      <c r="F38" s="188"/>
      <c r="G38" s="189"/>
      <c r="H38" s="190" t="s">
        <v>32</v>
      </c>
      <c r="I38" s="191"/>
      <c r="J38" s="192"/>
      <c r="K38" s="193" t="s">
        <v>35</v>
      </c>
      <c r="L38" s="194"/>
      <c r="M38" s="194"/>
      <c r="N38" s="194"/>
      <c r="O38" s="194"/>
      <c r="P38" s="194"/>
      <c r="Q38" s="195"/>
      <c r="R38" s="196" t="s">
        <v>37</v>
      </c>
      <c r="S38" s="197"/>
      <c r="T38" s="197"/>
      <c r="U38" s="197"/>
      <c r="V38" s="197"/>
      <c r="W38" s="197"/>
      <c r="X38" s="197"/>
      <c r="Y38" s="197"/>
      <c r="Z38" s="197"/>
      <c r="AA38" s="198"/>
      <c r="AB38" s="10"/>
      <c r="AC38" s="10"/>
      <c r="AD38" s="187" t="s">
        <v>30</v>
      </c>
      <c r="AE38" s="188"/>
      <c r="AF38" s="188"/>
      <c r="AG38" s="188"/>
      <c r="AH38" s="189"/>
      <c r="AI38" s="190" t="s">
        <v>32</v>
      </c>
      <c r="AJ38" s="191"/>
      <c r="AK38" s="192"/>
      <c r="AL38" s="193" t="s">
        <v>35</v>
      </c>
      <c r="AM38" s="194"/>
      <c r="AN38" s="194"/>
      <c r="AO38" s="194"/>
      <c r="AP38" s="194"/>
      <c r="AQ38" s="194"/>
      <c r="AR38" s="195"/>
      <c r="AS38" s="196" t="s">
        <v>37</v>
      </c>
      <c r="AT38" s="197"/>
      <c r="AU38" s="197"/>
      <c r="AV38" s="197"/>
      <c r="AW38" s="197"/>
      <c r="AX38" s="197"/>
      <c r="AY38" s="197"/>
      <c r="AZ38" s="197"/>
      <c r="BA38" s="197"/>
      <c r="BB38" s="198"/>
      <c r="BC38" s="10"/>
    </row>
    <row r="39" spans="3:55" ht="17.25" customHeight="1" x14ac:dyDescent="0.15">
      <c r="C39" s="199" t="str">
        <f>IF(入力!$D$7="","",IF(INDEX(データ!$H$3:$O$48,MATCH("区分",データ!$G$3:$G$48,0),MATCH(入力!$D$7,データ!$H$2:$O$2,0))="","",INDEX(データ!$H$3:$O$48,MATCH("区分",データ!$G$3:$G$48,0),MATCH(入力!$D$7,データ!$H$2:$O$2,0))))</f>
        <v/>
      </c>
      <c r="D39" s="200"/>
      <c r="E39" s="200"/>
      <c r="F39" s="200"/>
      <c r="G39" s="201"/>
      <c r="H39" s="205" t="str">
        <f>IF(入力!$D$7="","",IF(INDEX(データ!$H$3:$O$48,MATCH("細目",データ!$G$3:$G$48,0),MATCH(入力!$D$7,データ!$H$2:$O$2,0))="","",INDEX(データ!$H$3:$O$48,MATCH("細目",データ!$G$3:$G$48,0),MATCH(入力!$D$7,データ!$H$2:$O$2,0))))</f>
        <v/>
      </c>
      <c r="I39" s="206"/>
      <c r="J39" s="207"/>
      <c r="K39" s="211" t="str">
        <f>IF(入力!$D$7="","",IF(INDEX(データ!$H$3:$O$48,MATCH("支払金額",データ!$G$3:$G$48,0),MATCH(入力!$D$7,データ!$H$2:$O$2,0))="","",INDEX(データ!$H$3:$O$48,MATCH("支払金額",データ!$G$3:$G$48,0),MATCH(入力!$D$7,データ!$H$2:$O$2,0))))</f>
        <v/>
      </c>
      <c r="L39" s="212"/>
      <c r="M39" s="212"/>
      <c r="N39" s="212"/>
      <c r="O39" s="212"/>
      <c r="P39" s="212"/>
      <c r="Q39" s="213"/>
      <c r="R39" s="214" t="str">
        <f>IF(入力!$D$7="","",IF(INDEX(データ!$H$3:$O$48,MATCH("源泉",データ!$G$3:$G$48,0),MATCH(入力!$D$7,データ!$H$2:$O$2,0))="","",INDEX(データ!$H$3:$O$48,MATCH("源泉",データ!$G$3:$G$48,0),MATCH(入力!$D$7,データ!$H$2:$O$2,0))))</f>
        <v/>
      </c>
      <c r="S39" s="215"/>
      <c r="T39" s="215"/>
      <c r="U39" s="215"/>
      <c r="V39" s="215"/>
      <c r="W39" s="215"/>
      <c r="X39" s="215"/>
      <c r="Y39" s="215"/>
      <c r="Z39" s="215"/>
      <c r="AA39" s="216"/>
      <c r="AB39" s="7"/>
      <c r="AC39" s="7"/>
      <c r="AD39" s="199" t="str">
        <f>IF(入力!$E$7="","",IF(INDEX(データ!$H$3:$O$48,MATCH("区分",データ!$G$3:$G$48,0),MATCH(入力!$E$7,データ!$H$2:$O$2,0))="","",INDEX(データ!$H$3:$O$48,MATCH("区分",データ!$G$3:$G$48,0),MATCH(入力!$E$7,データ!$H$2:$O$2,0))))</f>
        <v/>
      </c>
      <c r="AE39" s="200"/>
      <c r="AF39" s="200"/>
      <c r="AG39" s="200"/>
      <c r="AH39" s="201"/>
      <c r="AI39" s="205" t="str">
        <f>IF(入力!$E$7="","",IF(INDEX(データ!$H$3:$O$48,MATCH("細目",データ!$G$3:$G$48,0),MATCH(入力!$E$7,データ!$H$2:$O$2,0))="","",INDEX(データ!$H$3:$O$48,MATCH("細目",データ!$G$3:$G$48,0),MATCH(入力!$E$7,データ!$H$2:$O$2,0))))</f>
        <v/>
      </c>
      <c r="AJ39" s="206"/>
      <c r="AK39" s="207"/>
      <c r="AL39" s="211" t="str">
        <f>IF(入力!$E$7="","",IF(INDEX(データ!$H$3:$O$48,MATCH("支払金額",データ!$G$3:$G$48,0),MATCH(入力!$E$7,データ!$H$2:$O$2,0))="","",INDEX(データ!$H$3:$O$48,MATCH("支払金額",データ!$G$3:$G$48,0),MATCH(入力!$E$7,データ!$H$2:$O$2,0))))</f>
        <v/>
      </c>
      <c r="AM39" s="212"/>
      <c r="AN39" s="212"/>
      <c r="AO39" s="212"/>
      <c r="AP39" s="212"/>
      <c r="AQ39" s="212"/>
      <c r="AR39" s="213"/>
      <c r="AS39" s="214" t="str">
        <f>IF(入力!$E$7="","",IF(INDEX(データ!$H$3:$O$48,MATCH("源泉",データ!$G$3:$G$48,0),MATCH(入力!$E$7,データ!$H$2:$O$2,0))="","",INDEX(データ!$H$3:$O$48,MATCH("源泉",データ!$G$3:$G$48,0),MATCH(入力!$E$7,データ!$H$2:$O$2,0))))</f>
        <v/>
      </c>
      <c r="AT39" s="215"/>
      <c r="AU39" s="215"/>
      <c r="AV39" s="215"/>
      <c r="AW39" s="215"/>
      <c r="AX39" s="215"/>
      <c r="AY39" s="215"/>
      <c r="AZ39" s="215"/>
      <c r="BA39" s="215"/>
      <c r="BB39" s="216"/>
      <c r="BC39" s="7"/>
    </row>
    <row r="40" spans="3:55" ht="11.45" customHeight="1" x14ac:dyDescent="0.15">
      <c r="C40" s="202"/>
      <c r="D40" s="203"/>
      <c r="E40" s="203"/>
      <c r="F40" s="203"/>
      <c r="G40" s="204"/>
      <c r="H40" s="208"/>
      <c r="I40" s="209"/>
      <c r="J40" s="210"/>
      <c r="K40" s="217" t="str">
        <f>IF(入力!$D$7="","",IF(INDEX(データ!$H$3:$O$48,MATCH("支払金額２",データ!$G$3:$G$48,0),MATCH(入力!$D$7,データ!$H$2:$O$2,0))="","",INDEX(データ!$H$3:$O$48,MATCH("支払金額２",データ!$G$3:$G$48,0),MATCH(入力!$D$7,データ!$H$2:$O$2,0))))</f>
        <v/>
      </c>
      <c r="L40" s="218"/>
      <c r="M40" s="218"/>
      <c r="N40" s="218"/>
      <c r="O40" s="218"/>
      <c r="P40" s="218"/>
      <c r="Q40" s="219"/>
      <c r="R40" s="217" t="str">
        <f>IF(入力!$D$7="","",IF(INDEX(データ!$H$3:$O$48,MATCH("源泉２",データ!$G$3:$G$48,0),MATCH(入力!$D$7,データ!$H$2:$O$2,0))="","",INDEX(データ!$H$3:$O$48,MATCH("源泉２",データ!$G$3:$G$48,0),MATCH(入力!$D$7,データ!$H$2:$O$2,0))))</f>
        <v/>
      </c>
      <c r="S40" s="218"/>
      <c r="T40" s="218"/>
      <c r="U40" s="218"/>
      <c r="V40" s="218"/>
      <c r="W40" s="218"/>
      <c r="X40" s="218"/>
      <c r="Y40" s="218"/>
      <c r="Z40" s="218"/>
      <c r="AA40" s="220"/>
      <c r="AB40" s="7"/>
      <c r="AC40" s="7"/>
      <c r="AD40" s="202"/>
      <c r="AE40" s="203"/>
      <c r="AF40" s="203"/>
      <c r="AG40" s="203"/>
      <c r="AH40" s="204"/>
      <c r="AI40" s="208"/>
      <c r="AJ40" s="209"/>
      <c r="AK40" s="210"/>
      <c r="AL40" s="217" t="str">
        <f>IF(入力!$E$7="","",IF(INDEX(データ!$H$3:$O$48,MATCH("支払金額２",データ!$G$3:$G$48,0),MATCH(入力!$E$7,データ!$H$2:$O$2,0))="","",INDEX(データ!$H$3:$O$48,MATCH("支払金額２",データ!$G$3:$G$48,0),MATCH(入力!$E$7,データ!$H$2:$O$2,0))))</f>
        <v/>
      </c>
      <c r="AM40" s="218"/>
      <c r="AN40" s="218"/>
      <c r="AO40" s="218"/>
      <c r="AP40" s="218"/>
      <c r="AQ40" s="218"/>
      <c r="AR40" s="219"/>
      <c r="AS40" s="217" t="str">
        <f>IF(入力!$E$7="","",IF(INDEX(データ!$H$3:$O$48,MATCH("源泉２",データ!$G$3:$G$48,0),MATCH(入力!$E$7,データ!$H$2:$O$2,0))="","",INDEX(データ!$H$3:$O$48,MATCH("源泉２",データ!$G$3:$G$48,0),MATCH(入力!$E$7,データ!$H$2:$O$2,0))))</f>
        <v/>
      </c>
      <c r="AT40" s="218"/>
      <c r="AU40" s="218"/>
      <c r="AV40" s="218"/>
      <c r="AW40" s="218"/>
      <c r="AX40" s="218"/>
      <c r="AY40" s="218"/>
      <c r="AZ40" s="218"/>
      <c r="BA40" s="218"/>
      <c r="BB40" s="220"/>
      <c r="BC40" s="7"/>
    </row>
    <row r="41" spans="3:55" ht="11.1" customHeight="1" x14ac:dyDescent="0.15">
      <c r="C41" s="248" t="str">
        <f>IF(入力!$D$7="","",IF(INDEX(データ!$H$3:$O$48,MATCH("区分２",データ!$G$3:$G$48,0),MATCH(入力!$D$7,データ!$H$2:$O$2,0))="","",INDEX(データ!$H$3:$O$48,MATCH("区分２",データ!$G$3:$G$48,0),MATCH(入力!$D$7,データ!$H$2:$O$2,0))))</f>
        <v/>
      </c>
      <c r="D41" s="249"/>
      <c r="E41" s="249"/>
      <c r="F41" s="249"/>
      <c r="G41" s="250"/>
      <c r="H41" s="254" t="str">
        <f>IF(入力!$D$7="","",IF(INDEX(データ!$H$3:$O$48,MATCH("細目２",データ!$G$3:$G$48,0),MATCH(入力!$D$7,データ!$H$2:$O$2,0))="","",INDEX(データ!$H$3:$O$48,MATCH("細目２",データ!$G$3:$G$48,0),MATCH(入力!$D$7,データ!$H$2:$O$2,0))))</f>
        <v/>
      </c>
      <c r="I41" s="255"/>
      <c r="J41" s="256"/>
      <c r="K41" s="241" t="str">
        <f>IF(入力!$D$7="","",IF(INDEX(データ!$H$3:$O$48,MATCH("支払金額３",データ!$G$3:$G$48,0),MATCH(入力!$D$7,データ!$H$2:$O$2,0))="","",INDEX(データ!$H$3:$O$48,MATCH("支払金額３",データ!$G$3:$G$48,0),MATCH(入力!$D$7,データ!$H$2:$O$2,0))))</f>
        <v/>
      </c>
      <c r="L41" s="242"/>
      <c r="M41" s="242"/>
      <c r="N41" s="242"/>
      <c r="O41" s="242"/>
      <c r="P41" s="242"/>
      <c r="Q41" s="257"/>
      <c r="R41" s="241" t="str">
        <f>IF(入力!$D$7="","",IF(INDEX(データ!$H$3:$O$48,MATCH("源泉３",データ!$G$3:$G$48,0),MATCH(入力!$D$7,データ!$H$2:$O$2,0))="","",INDEX(データ!$H$3:$O$48,MATCH("源泉３",データ!$G$3:$G$48,0),MATCH(入力!$D$7,データ!$H$2:$O$2,0))))</f>
        <v/>
      </c>
      <c r="S41" s="242"/>
      <c r="T41" s="242"/>
      <c r="U41" s="242"/>
      <c r="V41" s="242"/>
      <c r="W41" s="242"/>
      <c r="X41" s="242"/>
      <c r="Y41" s="242"/>
      <c r="Z41" s="242"/>
      <c r="AA41" s="243"/>
      <c r="AB41" s="7"/>
      <c r="AC41" s="7"/>
      <c r="AD41" s="248" t="str">
        <f>IF(入力!$E$7="","",IF(INDEX(データ!$H$3:$O$48,MATCH("区分２",データ!$G$3:$G$48,0),MATCH(入力!$E$7,データ!$H$2:$O$2,0))="","",INDEX(データ!$H$3:$O$48,MATCH("区分２",データ!$G$3:$G$48,0),MATCH(入力!$E$7,データ!$H$2:$O$2,0))))</f>
        <v/>
      </c>
      <c r="AE41" s="249"/>
      <c r="AF41" s="249"/>
      <c r="AG41" s="249"/>
      <c r="AH41" s="250"/>
      <c r="AI41" s="254" t="str">
        <f>IF(入力!$E$7="","",IF(INDEX(データ!$H$3:$O$48,MATCH("細目２",データ!$G$3:$G$48,0),MATCH(入力!$E$7,データ!$H$2:$O$2,0))="","",INDEX(データ!$H$3:$O$48,MATCH("細目２",データ!$G$3:$G$48,0),MATCH(入力!$E$7,データ!$H$2:$O$2,0))))</f>
        <v/>
      </c>
      <c r="AJ41" s="255"/>
      <c r="AK41" s="256"/>
      <c r="AL41" s="241" t="str">
        <f>IF(入力!$E$7="","",IF(INDEX(データ!$H$3:$O$48,MATCH("支払金額３",データ!$G$3:$G$48,0),MATCH(入力!$E$7,データ!$H$2:$O$2,0))="","",INDEX(データ!$H$3:$O$48,MATCH("支払金額３",データ!$G$3:$G$48,0),MATCH(入力!$E$7,データ!$H$2:$O$2,0))))</f>
        <v/>
      </c>
      <c r="AM41" s="242"/>
      <c r="AN41" s="242"/>
      <c r="AO41" s="242"/>
      <c r="AP41" s="242"/>
      <c r="AQ41" s="242"/>
      <c r="AR41" s="257"/>
      <c r="AS41" s="241" t="str">
        <f>IF(入力!$E$7="","",IF(INDEX(データ!$H$3:$O$48,MATCH("源泉３",データ!$G$3:$G$48,0),MATCH(入力!$E$7,データ!$H$2:$O$2,0))="","",INDEX(データ!$H$3:$O$48,MATCH("源泉３",データ!$G$3:$G$48,0),MATCH(入力!$E$7,データ!$H$2:$O$2,0))))</f>
        <v/>
      </c>
      <c r="AT41" s="242"/>
      <c r="AU41" s="242"/>
      <c r="AV41" s="242"/>
      <c r="AW41" s="242"/>
      <c r="AX41" s="242"/>
      <c r="AY41" s="242"/>
      <c r="AZ41" s="242"/>
      <c r="BA41" s="242"/>
      <c r="BB41" s="243"/>
      <c r="BC41" s="7"/>
    </row>
    <row r="42" spans="3:55" ht="11.1" customHeight="1" x14ac:dyDescent="0.15">
      <c r="C42" s="251"/>
      <c r="D42" s="252"/>
      <c r="E42" s="252"/>
      <c r="F42" s="252"/>
      <c r="G42" s="253"/>
      <c r="H42" s="208"/>
      <c r="I42" s="209"/>
      <c r="J42" s="210"/>
      <c r="K42" s="258" t="str">
        <f>IF(入力!$D$7="","",IF(INDEX(データ!$H$3:$O$48,MATCH("支払金額４",データ!$G$3:$G$48,0),MATCH(入力!$D$7,データ!$H$2:$O$2,0))="","",INDEX(データ!$H$3:$O$48,MATCH("支払金額４",データ!$G$3:$G$48,0),MATCH(入力!$D$7,データ!$H$2:$O$2,0))))</f>
        <v/>
      </c>
      <c r="L42" s="259"/>
      <c r="M42" s="259"/>
      <c r="N42" s="259"/>
      <c r="O42" s="259"/>
      <c r="P42" s="259"/>
      <c r="Q42" s="260"/>
      <c r="R42" s="258" t="str">
        <f>IF(入力!$D$7="","",IF(INDEX(データ!$H$3:$O$48,MATCH("源泉４",データ!$G$3:$G$48,0),MATCH(入力!$D$7,データ!$H$2:$O$2,0))="","",INDEX(データ!$H$3:$O$48,MATCH("源泉４",データ!$G$3:$G$48,0),MATCH(入力!$D$7,データ!$H$2:$O$2,0))))</f>
        <v/>
      </c>
      <c r="S42" s="259"/>
      <c r="T42" s="259"/>
      <c r="U42" s="259"/>
      <c r="V42" s="259"/>
      <c r="W42" s="259"/>
      <c r="X42" s="259"/>
      <c r="Y42" s="259"/>
      <c r="Z42" s="259"/>
      <c r="AA42" s="261"/>
      <c r="AB42" s="7"/>
      <c r="AC42" s="7"/>
      <c r="AD42" s="251"/>
      <c r="AE42" s="252"/>
      <c r="AF42" s="252"/>
      <c r="AG42" s="252"/>
      <c r="AH42" s="253"/>
      <c r="AI42" s="208"/>
      <c r="AJ42" s="209"/>
      <c r="AK42" s="210"/>
      <c r="AL42" s="258" t="str">
        <f>IF(入力!$E$7="","",IF(INDEX(データ!$H$3:$O$48,MATCH("支払金額４",データ!$G$3:$G$48,0),MATCH(入力!$E$7,データ!$H$2:$O$2,0))="","",INDEX(データ!$H$3:$O$48,MATCH("支払金額４",データ!$G$3:$G$48,0),MATCH(入力!$E$7,データ!$H$2:$O$2,0))))</f>
        <v/>
      </c>
      <c r="AM42" s="259"/>
      <c r="AN42" s="259"/>
      <c r="AO42" s="259"/>
      <c r="AP42" s="259"/>
      <c r="AQ42" s="259"/>
      <c r="AR42" s="260"/>
      <c r="AS42" s="258" t="str">
        <f>IF(入力!$E$7="","",IF(INDEX(データ!$H$3:$O$48,MATCH("源泉４",データ!$G$3:$G$48,0),MATCH(入力!$E$7,データ!$H$2:$O$2,0))="","",INDEX(データ!$H$3:$O$48,MATCH("源泉４",データ!$G$3:$G$48,0),MATCH(入力!$E$7,データ!$H$2:$O$2,0))))</f>
        <v/>
      </c>
      <c r="AT42" s="259"/>
      <c r="AU42" s="259"/>
      <c r="AV42" s="259"/>
      <c r="AW42" s="259"/>
      <c r="AX42" s="259"/>
      <c r="AY42" s="259"/>
      <c r="AZ42" s="259"/>
      <c r="BA42" s="259"/>
      <c r="BB42" s="261"/>
      <c r="BC42" s="7"/>
    </row>
    <row r="43" spans="3:55" ht="11.1" customHeight="1" x14ac:dyDescent="0.15">
      <c r="C43" s="248" t="str">
        <f>IF(入力!$D$7="","",IF(INDEX(データ!$H$3:$O$48,MATCH("区分３",データ!$G$3:$G$48,0),MATCH(入力!$D$7,データ!$H$2:$O$2,0))="","",INDEX(データ!$H$3:$O$48,MATCH("区分３",データ!$G$3:$G$48,0),MATCH(入力!$D$7,データ!$H$2:$O$2,0))))</f>
        <v/>
      </c>
      <c r="D43" s="249"/>
      <c r="E43" s="249"/>
      <c r="F43" s="249"/>
      <c r="G43" s="250"/>
      <c r="H43" s="254" t="str">
        <f>IF(入力!$D$7="","",IF(INDEX(データ!$H$3:$O$48,MATCH("細目３",データ!$G$3:$G$48,0),MATCH(入力!$D$7,データ!$H$2:$O$2,0))="","",INDEX(データ!$H$3:$O$48,MATCH("細目３",データ!$G$3:$G$48,0),MATCH(入力!$D$7,データ!$H$2:$O$2,0))))</f>
        <v/>
      </c>
      <c r="I43" s="255"/>
      <c r="J43" s="256"/>
      <c r="K43" s="241" t="str">
        <f>IF(入力!$D$7="","",IF(INDEX(データ!$H$3:$O$48,MATCH("支払金額５",データ!$G$3:$G$48,0),MATCH(入力!$D$7,データ!$H$2:$O$2,0))="","",INDEX(データ!$H$3:$O$48,MATCH("支払金額５",データ!$G$3:$G$48,0),MATCH(入力!$D$7,データ!$H$2:$O$2,0))))</f>
        <v/>
      </c>
      <c r="L43" s="242"/>
      <c r="M43" s="242"/>
      <c r="N43" s="242"/>
      <c r="O43" s="242"/>
      <c r="P43" s="242"/>
      <c r="Q43" s="257"/>
      <c r="R43" s="241" t="str">
        <f>IF(入力!$D$7="","",IF(INDEX(データ!$H$3:$O$48,MATCH("源泉５",データ!$G$3:$G$48,0),MATCH(入力!$D$7,データ!$H$2:$O$2,0))="","",INDEX(データ!$H$3:$O$48,MATCH("源泉５",データ!$G$3:$G$48,0),MATCH(入力!$D$7,データ!$H$2:$O$2,0))))</f>
        <v/>
      </c>
      <c r="S43" s="242"/>
      <c r="T43" s="242"/>
      <c r="U43" s="242"/>
      <c r="V43" s="242"/>
      <c r="W43" s="242"/>
      <c r="X43" s="242"/>
      <c r="Y43" s="242"/>
      <c r="Z43" s="242"/>
      <c r="AA43" s="243"/>
      <c r="AB43" s="7"/>
      <c r="AC43" s="7"/>
      <c r="AD43" s="248" t="str">
        <f>IF(入力!$E$7="","",IF(INDEX(データ!$H$3:$O$48,MATCH("区分３",データ!$G$3:$G$48,0),MATCH(入力!$E$7,データ!$H$2:$O$2,0))="","",INDEX(データ!$H$3:$O$48,MATCH("区分３",データ!$G$3:$G$48,0),MATCH(入力!$E$7,データ!$H$2:$O$2,0))))</f>
        <v/>
      </c>
      <c r="AE43" s="249"/>
      <c r="AF43" s="249"/>
      <c r="AG43" s="249"/>
      <c r="AH43" s="250"/>
      <c r="AI43" s="254" t="str">
        <f>IF(入力!$E$7="","",IF(INDEX(データ!$H$3:$O$48,MATCH("細目３",データ!$G$3:$G$48,0),MATCH(入力!$E$7,データ!$H$2:$O$2,0))="","",INDEX(データ!$H$3:$O$48,MATCH("細目３",データ!$G$3:$G$48,0),MATCH(入力!$E$7,データ!$H$2:$O$2,0))))</f>
        <v/>
      </c>
      <c r="AJ43" s="255"/>
      <c r="AK43" s="256"/>
      <c r="AL43" s="241" t="str">
        <f>IF(入力!$E$7="","",IF(INDEX(データ!$H$3:$O$48,MATCH("支払金額５",データ!$G$3:$G$48,0),MATCH(入力!$E$7,データ!$H$2:$O$2,0))="","",INDEX(データ!$H$3:$O$48,MATCH("支払金額５",データ!$G$3:$G$48,0),MATCH(入力!$E$7,データ!$H$2:$O$2,0))))</f>
        <v/>
      </c>
      <c r="AM43" s="242"/>
      <c r="AN43" s="242"/>
      <c r="AO43" s="242"/>
      <c r="AP43" s="242"/>
      <c r="AQ43" s="242"/>
      <c r="AR43" s="257"/>
      <c r="AS43" s="241" t="str">
        <f>IF(入力!$E$7="","",IF(INDEX(データ!$H$3:$O$48,MATCH("源泉５",データ!$G$3:$G$48,0),MATCH(入力!$E$7,データ!$H$2:$O$2,0))="","",INDEX(データ!$H$3:$O$48,MATCH("源泉５",データ!$G$3:$G$48,0),MATCH(入力!$E$7,データ!$H$2:$O$2,0))))</f>
        <v/>
      </c>
      <c r="AT43" s="242"/>
      <c r="AU43" s="242"/>
      <c r="AV43" s="242"/>
      <c r="AW43" s="242"/>
      <c r="AX43" s="242"/>
      <c r="AY43" s="242"/>
      <c r="AZ43" s="242"/>
      <c r="BA43" s="242"/>
      <c r="BB43" s="243"/>
      <c r="BC43" s="7"/>
    </row>
    <row r="44" spans="3:55" ht="11.1" customHeight="1" x14ac:dyDescent="0.15">
      <c r="C44" s="251"/>
      <c r="D44" s="252"/>
      <c r="E44" s="252"/>
      <c r="F44" s="252"/>
      <c r="G44" s="253"/>
      <c r="H44" s="208"/>
      <c r="I44" s="209"/>
      <c r="J44" s="210"/>
      <c r="K44" s="258" t="str">
        <f>IF(入力!$D$7="","",IF(INDEX(データ!$H$3:$O$48,MATCH("支払金額６",データ!$G$3:$G$48,0),MATCH(入力!$D$7,データ!$H$2:$O$2,0))="","",INDEX(データ!$H$3:$O$48,MATCH("支払金額６",データ!$G$3:$G$48,0),MATCH(入力!$D$7,データ!$H$2:$O$2,0))))</f>
        <v/>
      </c>
      <c r="L44" s="259"/>
      <c r="M44" s="259"/>
      <c r="N44" s="259"/>
      <c r="O44" s="259"/>
      <c r="P44" s="259"/>
      <c r="Q44" s="260"/>
      <c r="R44" s="258" t="str">
        <f>IF(入力!$D$7="","",IF(INDEX(データ!$H$3:$O$48,MATCH("源泉６",データ!$G$3:$G$48,0),MATCH(入力!$D$7,データ!$H$2:$O$2,0))="","",INDEX(データ!$H$3:$O$48,MATCH("源泉６",データ!$G$3:$G$48,0),MATCH(入力!$D$7,データ!$H$2:$O$2,0))))</f>
        <v/>
      </c>
      <c r="S44" s="259"/>
      <c r="T44" s="259"/>
      <c r="U44" s="259"/>
      <c r="V44" s="259"/>
      <c r="W44" s="259"/>
      <c r="X44" s="259"/>
      <c r="Y44" s="259"/>
      <c r="Z44" s="259"/>
      <c r="AA44" s="261"/>
      <c r="AB44" s="7"/>
      <c r="AC44" s="7"/>
      <c r="AD44" s="251"/>
      <c r="AE44" s="252"/>
      <c r="AF44" s="252"/>
      <c r="AG44" s="252"/>
      <c r="AH44" s="253"/>
      <c r="AI44" s="208"/>
      <c r="AJ44" s="209"/>
      <c r="AK44" s="210"/>
      <c r="AL44" s="258" t="str">
        <f>IF(入力!$E$7="","",IF(INDEX(データ!$H$3:$O$48,MATCH("支払金額６",データ!$G$3:$G$48,0),MATCH(入力!$E$7,データ!$H$2:$O$2,0))="","",INDEX(データ!$H$3:$O$48,MATCH("支払金額６",データ!$G$3:$G$48,0),MATCH(入力!$E$7,データ!$H$2:$O$2,0))))</f>
        <v/>
      </c>
      <c r="AM44" s="259"/>
      <c r="AN44" s="259"/>
      <c r="AO44" s="259"/>
      <c r="AP44" s="259"/>
      <c r="AQ44" s="259"/>
      <c r="AR44" s="260"/>
      <c r="AS44" s="258" t="str">
        <f>IF(入力!$E$7="","",IF(INDEX(データ!$H$3:$O$48,MATCH("源泉６",データ!$G$3:$G$48,0),MATCH(入力!$E$7,データ!$H$2:$O$2,0))="","",INDEX(データ!$H$3:$O$48,MATCH("源泉６",データ!$G$3:$G$48,0),MATCH(入力!$E$7,データ!$H$2:$O$2,0))))</f>
        <v/>
      </c>
      <c r="AT44" s="259"/>
      <c r="AU44" s="259"/>
      <c r="AV44" s="259"/>
      <c r="AW44" s="259"/>
      <c r="AX44" s="259"/>
      <c r="AY44" s="259"/>
      <c r="AZ44" s="259"/>
      <c r="BA44" s="259"/>
      <c r="BB44" s="261"/>
      <c r="BC44" s="7"/>
    </row>
    <row r="45" spans="3:55" ht="11.1" customHeight="1" x14ac:dyDescent="0.15">
      <c r="C45" s="248" t="str">
        <f>IF(入力!$D$7="","",IF(INDEX(データ!$H$3:$O$48,MATCH("区分４",データ!$G$3:$G$48,0),MATCH(入力!$D$7,データ!$H$2:$O$2,0))="","",INDEX(データ!$H$3:$O$48,MATCH("区分４",データ!$G$3:$G$48,0),MATCH(入力!$D$7,データ!$H$2:$O$2,0))))</f>
        <v/>
      </c>
      <c r="D45" s="249"/>
      <c r="E45" s="249"/>
      <c r="F45" s="249"/>
      <c r="G45" s="250"/>
      <c r="H45" s="254" t="str">
        <f>IF(入力!$D$7="","",IF(INDEX(データ!$H$3:$O$48,MATCH("細目４",データ!$G$3:$G$48,0),MATCH(入力!$D$7,データ!$H$2:$O$2,0))="","",INDEX(データ!$H$3:$O$48,MATCH("細目４",データ!$G$3:$G$48,0),MATCH(入力!$D$7,データ!$H$2:$O$2,0))))</f>
        <v/>
      </c>
      <c r="I45" s="255"/>
      <c r="J45" s="256"/>
      <c r="K45" s="241" t="str">
        <f>IF(入力!$D$7="","",IF(INDEX(データ!$H$3:$O$48,MATCH("支払金額７",データ!$G$3:$G$48,0),MATCH(入力!$D$7,データ!$H$2:$O$2,0))="","",INDEX(データ!$H$3:$O$48,MATCH("支払金額７",データ!$G$3:$G$48,0),MATCH(入力!$D$7,データ!$H$2:$O$2,0))))</f>
        <v/>
      </c>
      <c r="L45" s="242"/>
      <c r="M45" s="242"/>
      <c r="N45" s="242"/>
      <c r="O45" s="242"/>
      <c r="P45" s="242"/>
      <c r="Q45" s="257"/>
      <c r="R45" s="241" t="str">
        <f>IF(入力!$D$7="","",IF(INDEX(データ!$H$3:$O$48,MATCH("源泉７",データ!$G$3:$G$48,0),MATCH(入力!$D$7,データ!$H$2:$O$2,0))="","",INDEX(データ!$H$3:$O$48,MATCH("源泉７",データ!$G$3:$G$48,0),MATCH(入力!$D$7,データ!$H$2:$O$2,0))))</f>
        <v/>
      </c>
      <c r="S45" s="242"/>
      <c r="T45" s="242"/>
      <c r="U45" s="242"/>
      <c r="V45" s="242"/>
      <c r="W45" s="242"/>
      <c r="X45" s="242"/>
      <c r="Y45" s="242"/>
      <c r="Z45" s="242"/>
      <c r="AA45" s="243"/>
      <c r="AB45" s="5"/>
      <c r="AC45" s="5"/>
      <c r="AD45" s="248" t="str">
        <f>IF(入力!$E$7="","",IF(INDEX(データ!$H$3:$O$48,MATCH("区分４",データ!$G$3:$G$48,0),MATCH(入力!$E$7,データ!$H$2:$O$2,0))="","",INDEX(データ!$H$3:$O$48,MATCH("区分４",データ!$G$3:$G$48,0),MATCH(入力!$E$7,データ!$H$2:$O$2,0))))</f>
        <v/>
      </c>
      <c r="AE45" s="249"/>
      <c r="AF45" s="249"/>
      <c r="AG45" s="249"/>
      <c r="AH45" s="250"/>
      <c r="AI45" s="254" t="str">
        <f>IF(入力!$E$7="","",IF(INDEX(データ!$H$3:$O$48,MATCH("細目４",データ!$G$3:$G$48,0),MATCH(入力!$E$7,データ!$H$2:$O$2,0))="","",INDEX(データ!$H$3:$O$48,MATCH("細目４",データ!$G$3:$G$48,0),MATCH(入力!$E$7,データ!$H$2:$O$2,0))))</f>
        <v/>
      </c>
      <c r="AJ45" s="255"/>
      <c r="AK45" s="256"/>
      <c r="AL45" s="241" t="str">
        <f>IF(入力!$E$7="","",IF(INDEX(データ!$H$3:$O$48,MATCH("支払金額７",データ!$G$3:$G$48,0),MATCH(入力!$E$7,データ!$H$2:$O$2,0))="","",INDEX(データ!$H$3:$O$48,MATCH("支払金額７",データ!$G$3:$G$48,0),MATCH(入力!$E$7,データ!$H$2:$O$2,0))))</f>
        <v/>
      </c>
      <c r="AM45" s="242"/>
      <c r="AN45" s="242"/>
      <c r="AO45" s="242"/>
      <c r="AP45" s="242"/>
      <c r="AQ45" s="242"/>
      <c r="AR45" s="257"/>
      <c r="AS45" s="241" t="str">
        <f>IF(入力!$E$7="","",IF(INDEX(データ!$H$3:$O$48,MATCH("源泉７",データ!$G$3:$G$48,0),MATCH(入力!$E$7,データ!$H$2:$O$2,0))="","",INDEX(データ!$H$3:$O$48,MATCH("源泉７",データ!$G$3:$G$48,0),MATCH(入力!$E$7,データ!$H$2:$O$2,0))))</f>
        <v/>
      </c>
      <c r="AT45" s="242"/>
      <c r="AU45" s="242"/>
      <c r="AV45" s="242"/>
      <c r="AW45" s="242"/>
      <c r="AX45" s="242"/>
      <c r="AY45" s="242"/>
      <c r="AZ45" s="242"/>
      <c r="BA45" s="242"/>
      <c r="BB45" s="243"/>
      <c r="BC45" s="5"/>
    </row>
    <row r="46" spans="3:55" ht="11.1" customHeight="1" x14ac:dyDescent="0.15">
      <c r="C46" s="251"/>
      <c r="D46" s="252"/>
      <c r="E46" s="252"/>
      <c r="F46" s="252"/>
      <c r="G46" s="253"/>
      <c r="H46" s="208"/>
      <c r="I46" s="209"/>
      <c r="J46" s="210"/>
      <c r="K46" s="258" t="str">
        <f>IF(入力!$D$7="","",IF(INDEX(データ!$H$3:$O$48,MATCH("支払金額８",データ!$G$3:$G$48,0),MATCH(入力!$D$7,データ!$H$2:$O$2,0))="","",INDEX(データ!$H$3:$O$48,MATCH("支払金額８",データ!$G$3:$G$48,0),MATCH(入力!$D$7,データ!$H$2:$O$2,0))))</f>
        <v/>
      </c>
      <c r="L46" s="259"/>
      <c r="M46" s="259"/>
      <c r="N46" s="259"/>
      <c r="O46" s="259"/>
      <c r="P46" s="259"/>
      <c r="Q46" s="260"/>
      <c r="R46" s="258" t="str">
        <f>IF(入力!$D$7="","",IF(INDEX(データ!$H$3:$O$48,MATCH("源泉８",データ!$G$3:$G$48,0),MATCH(入力!$D$7,データ!$H$2:$O$2,0))="","",INDEX(データ!$H$3:$O$48,MATCH("源泉８",データ!$G$3:$G$48,0),MATCH(入力!$D$7,データ!$H$2:$O$2,0))))</f>
        <v/>
      </c>
      <c r="S46" s="259"/>
      <c r="T46" s="259"/>
      <c r="U46" s="259"/>
      <c r="V46" s="259"/>
      <c r="W46" s="259"/>
      <c r="X46" s="259"/>
      <c r="Y46" s="259"/>
      <c r="Z46" s="259"/>
      <c r="AA46" s="261"/>
      <c r="AB46" s="5"/>
      <c r="AC46" s="5"/>
      <c r="AD46" s="251"/>
      <c r="AE46" s="252"/>
      <c r="AF46" s="252"/>
      <c r="AG46" s="252"/>
      <c r="AH46" s="253"/>
      <c r="AI46" s="208"/>
      <c r="AJ46" s="209"/>
      <c r="AK46" s="210"/>
      <c r="AL46" s="258" t="str">
        <f>IF(入力!$E$7="","",IF(INDEX(データ!$H$3:$O$48,MATCH("支払金額８",データ!$G$3:$G$48,0),MATCH(入力!$E$7,データ!$H$2:$O$2,0))="","",INDEX(データ!$H$3:$O$48,MATCH("支払金額８",データ!$G$3:$G$48,0),MATCH(入力!$E$7,データ!$H$2:$O$2,0))))</f>
        <v/>
      </c>
      <c r="AM46" s="259"/>
      <c r="AN46" s="259"/>
      <c r="AO46" s="259"/>
      <c r="AP46" s="259"/>
      <c r="AQ46" s="259"/>
      <c r="AR46" s="260"/>
      <c r="AS46" s="258" t="str">
        <f>IF(入力!$E$7="","",IF(INDEX(データ!$H$3:$O$48,MATCH("源泉８",データ!$G$3:$G$48,0),MATCH(入力!$E$7,データ!$H$2:$O$2,0))="","",INDEX(データ!$H$3:$O$48,MATCH("源泉８",データ!$G$3:$G$48,0),MATCH(入力!$E$7,データ!$H$2:$O$2,0))))</f>
        <v/>
      </c>
      <c r="AT46" s="259"/>
      <c r="AU46" s="259"/>
      <c r="AV46" s="259"/>
      <c r="AW46" s="259"/>
      <c r="AX46" s="259"/>
      <c r="AY46" s="259"/>
      <c r="AZ46" s="259"/>
      <c r="BA46" s="259"/>
      <c r="BB46" s="261"/>
      <c r="BC46" s="5"/>
    </row>
    <row r="47" spans="3:55" ht="11.1" customHeight="1" x14ac:dyDescent="0.15">
      <c r="C47" s="248" t="str">
        <f>IF(入力!$D$7="","",IF(INDEX(データ!$H$3:$O$48,MATCH("区分５",データ!$G$3:$G$48,0),MATCH(入力!$D$7,データ!$H$2:$O$2,0))="","",INDEX(データ!$H$3:$O$48,MATCH("区分５",データ!$G$3:$G$48,0),MATCH(入力!$D$7,データ!$H$2:$O$2,0))))</f>
        <v/>
      </c>
      <c r="D47" s="249"/>
      <c r="E47" s="249"/>
      <c r="F47" s="249"/>
      <c r="G47" s="250"/>
      <c r="H47" s="254" t="str">
        <f>IF(入力!$D$7="","",IF(INDEX(データ!$H$3:$O$48,MATCH("細目５",データ!$G$3:$G$48,0),MATCH(入力!$D$7,データ!$H$2:$O$2,0))="","",INDEX(データ!$H$3:$O$48,MATCH("細目５",データ!$G$3:$G$48,0),MATCH(入力!$D$7,データ!$H$2:$O$2,0))))</f>
        <v/>
      </c>
      <c r="I47" s="255"/>
      <c r="J47" s="256"/>
      <c r="K47" s="241" t="str">
        <f>IF(入力!$D$7="","",IF(INDEX(データ!$H$3:$O$48,MATCH("支払金額９",データ!$G$3:$G$48,0),MATCH(入力!$D$7,データ!$H$2:$O$2,0))="","",INDEX(データ!$H$3:$O$48,MATCH("支払金額９",データ!$G$3:$G$48,0),MATCH(入力!$D$7,データ!$H$2:$O$2,0))))</f>
        <v/>
      </c>
      <c r="L47" s="242"/>
      <c r="M47" s="242"/>
      <c r="N47" s="242"/>
      <c r="O47" s="242"/>
      <c r="P47" s="242"/>
      <c r="Q47" s="257"/>
      <c r="R47" s="241" t="str">
        <f>IF(入力!$D$7="","",IF(INDEX(データ!$H$3:$O$48,MATCH("源泉９",データ!$G$3:$G$48,0),MATCH(入力!$D$7,データ!$H$2:$O$2,0))="","",INDEX(データ!$H$3:$O$48,MATCH("源泉９",データ!$G$3:$G$48,0),MATCH(入力!$D$7,データ!$H$2:$O$2,0))))</f>
        <v/>
      </c>
      <c r="S47" s="242"/>
      <c r="T47" s="242"/>
      <c r="U47" s="242"/>
      <c r="V47" s="242"/>
      <c r="W47" s="242"/>
      <c r="X47" s="242"/>
      <c r="Y47" s="242"/>
      <c r="Z47" s="242"/>
      <c r="AA47" s="243"/>
      <c r="AB47" s="5"/>
      <c r="AC47" s="5"/>
      <c r="AD47" s="248" t="str">
        <f>IF(入力!$E$7="","",IF(INDEX(データ!$H$3:$O$48,MATCH("区分５",データ!$G$3:$G$48,0),MATCH(入力!$E$7,データ!$H$2:$O$2,0))="","",INDEX(データ!$H$3:$O$48,MATCH("区分５",データ!$G$3:$G$48,0),MATCH(入力!$E$7,データ!$H$2:$O$2,0))))</f>
        <v/>
      </c>
      <c r="AE47" s="249"/>
      <c r="AF47" s="249"/>
      <c r="AG47" s="249"/>
      <c r="AH47" s="250"/>
      <c r="AI47" s="254" t="str">
        <f>IF(入力!$E$7="","",IF(INDEX(データ!$H$3:$O$48,MATCH("細目５",データ!$G$3:$G$48,0),MATCH(入力!$E$7,データ!$H$2:$O$2,0))="","",INDEX(データ!$H$3:$O$48,MATCH("細目５",データ!$G$3:$G$48,0),MATCH(入力!$E$7,データ!$H$2:$O$2,0))))</f>
        <v/>
      </c>
      <c r="AJ47" s="255"/>
      <c r="AK47" s="256"/>
      <c r="AL47" s="241" t="str">
        <f>IF(入力!$E$7="","",IF(INDEX(データ!$H$3:$O$48,MATCH("支払金額９",データ!$G$3:$G$48,0),MATCH(入力!$E$7,データ!$H$2:$O$2,0))="","",INDEX(データ!$H$3:$O$48,MATCH("支払金額９",データ!$G$3:$G$48,0),MATCH(入力!$E$7,データ!$H$2:$O$2,0))))</f>
        <v/>
      </c>
      <c r="AM47" s="242"/>
      <c r="AN47" s="242"/>
      <c r="AO47" s="242"/>
      <c r="AP47" s="242"/>
      <c r="AQ47" s="242"/>
      <c r="AR47" s="257"/>
      <c r="AS47" s="241" t="str">
        <f>IF(入力!$E$7="","",IF(INDEX(データ!$H$3:$O$48,MATCH("源泉９",データ!$G$3:$G$48,0),MATCH(入力!$E$7,データ!$H$2:$O$2,0))="","",INDEX(データ!$H$3:$O$48,MATCH("源泉９",データ!$G$3:$G$48,0),MATCH(入力!$E$7,データ!$H$2:$O$2,0))))</f>
        <v/>
      </c>
      <c r="AT47" s="242"/>
      <c r="AU47" s="242"/>
      <c r="AV47" s="242"/>
      <c r="AW47" s="242"/>
      <c r="AX47" s="242"/>
      <c r="AY47" s="242"/>
      <c r="AZ47" s="242"/>
      <c r="BA47" s="242"/>
      <c r="BB47" s="243"/>
      <c r="BC47" s="5"/>
    </row>
    <row r="48" spans="3:55" ht="11.1" customHeight="1" x14ac:dyDescent="0.15">
      <c r="C48" s="262"/>
      <c r="D48" s="263"/>
      <c r="E48" s="263"/>
      <c r="F48" s="263"/>
      <c r="G48" s="264"/>
      <c r="H48" s="265"/>
      <c r="I48" s="266"/>
      <c r="J48" s="267"/>
      <c r="K48" s="244" t="str">
        <f>IF(入力!$D$7="","",IF(INDEX(データ!$H$3:$O$48,MATCH("支払金額１０",データ!$G$3:$G$48,0),MATCH(入力!$D$7,データ!$H$2:$O$2,0))="","",INDEX(データ!$H$3:$O$48,MATCH("支払金額１０",データ!$G$3:$G$48,0),MATCH(入力!$D$7,データ!$H$2:$O$2,0))))</f>
        <v/>
      </c>
      <c r="L48" s="245"/>
      <c r="M48" s="245"/>
      <c r="N48" s="245"/>
      <c r="O48" s="245"/>
      <c r="P48" s="245"/>
      <c r="Q48" s="246"/>
      <c r="R48" s="244" t="str">
        <f>IF(入力!$D$7="","",IF(INDEX(データ!$H$3:$O$48,MATCH("源泉１０",データ!$G$3:$G$48,0),MATCH(入力!$D$7,データ!$H$2:$O$2,0))="","",INDEX(データ!$H$3:$O$48,MATCH("源泉１０",データ!$G$3:$G$48,0),MATCH(入力!$D$7,データ!$H$2:$O$2,0))))</f>
        <v/>
      </c>
      <c r="S48" s="245"/>
      <c r="T48" s="245"/>
      <c r="U48" s="245"/>
      <c r="V48" s="245"/>
      <c r="W48" s="245"/>
      <c r="X48" s="245"/>
      <c r="Y48" s="245"/>
      <c r="Z48" s="245"/>
      <c r="AA48" s="247"/>
      <c r="AB48" s="5"/>
      <c r="AC48" s="5"/>
      <c r="AD48" s="262"/>
      <c r="AE48" s="263"/>
      <c r="AF48" s="263"/>
      <c r="AG48" s="263"/>
      <c r="AH48" s="264"/>
      <c r="AI48" s="265"/>
      <c r="AJ48" s="266"/>
      <c r="AK48" s="267"/>
      <c r="AL48" s="244" t="str">
        <f>IF(入力!$E$7="","",IF(INDEX(データ!$H$3:$O$48,MATCH("支払金額１０",データ!$G$3:$G$48,0),MATCH(入力!$E$7,データ!$H$2:$O$2,0))="","",INDEX(データ!$H$3:$O$48,MATCH("支払金額１０",データ!$G$3:$G$48,0),MATCH(入力!$E$7,データ!$H$2:$O$2,0))))</f>
        <v/>
      </c>
      <c r="AM48" s="245"/>
      <c r="AN48" s="245"/>
      <c r="AO48" s="245"/>
      <c r="AP48" s="245"/>
      <c r="AQ48" s="245"/>
      <c r="AR48" s="246"/>
      <c r="AS48" s="244" t="str">
        <f>IF(入力!$E$7="","",IF(INDEX(データ!$H$3:$O$48,MATCH("源泉１０",データ!$G$3:$G$48,0),MATCH(入力!$E$7,データ!$H$2:$O$2,0))="","",INDEX(データ!$H$3:$O$48,MATCH("源泉１０",データ!$G$3:$G$48,0),MATCH(入力!$E$7,データ!$H$2:$O$2,0))))</f>
        <v/>
      </c>
      <c r="AT48" s="245"/>
      <c r="AU48" s="245"/>
      <c r="AV48" s="245"/>
      <c r="AW48" s="245"/>
      <c r="AX48" s="245"/>
      <c r="AY48" s="245"/>
      <c r="AZ48" s="245"/>
      <c r="BA48" s="245"/>
      <c r="BB48" s="247"/>
      <c r="BC48" s="5"/>
    </row>
    <row r="49" spans="1:56" ht="24.95" customHeight="1" x14ac:dyDescent="0.15">
      <c r="C49" s="42" t="s">
        <v>5</v>
      </c>
      <c r="D49" s="139" t="str">
        <f>IF(入力!$D$7="","",IF(INDEX(データ!$H$3:$O$35,MATCH("摘要",データ!$G$3:$G$35,0),MATCH(入力!$D$7,データ!$H$2:$O$2,0))="","",INDEX(データ!$H$3:$O$35,MATCH("摘要",データ!$G$3:$G$35,0),MATCH(入力!$D$7,データ!$H$2:$O$2,0))))</f>
        <v/>
      </c>
      <c r="E49" s="139"/>
      <c r="F49" s="139"/>
      <c r="G49" s="139"/>
      <c r="H49" s="139"/>
      <c r="I49" s="139"/>
      <c r="J49" s="139"/>
      <c r="K49" s="140"/>
      <c r="L49" s="140"/>
      <c r="M49" s="140"/>
      <c r="N49" s="140"/>
      <c r="O49" s="140"/>
      <c r="P49" s="140"/>
      <c r="Q49" s="140"/>
      <c r="R49" s="140"/>
      <c r="S49" s="140"/>
      <c r="T49" s="140"/>
      <c r="U49" s="140"/>
      <c r="V49" s="140"/>
      <c r="W49" s="140"/>
      <c r="X49" s="140"/>
      <c r="Y49" s="140"/>
      <c r="Z49" s="140"/>
      <c r="AA49" s="141"/>
      <c r="AB49" s="6"/>
      <c r="AC49" s="6"/>
      <c r="AD49" s="42" t="s">
        <v>5</v>
      </c>
      <c r="AE49" s="139" t="str">
        <f>IF(入力!$E$7="","",IF(INDEX(データ!$H$3:$O$35,MATCH("摘要",データ!$G$3:$G$35,0),MATCH(入力!$E$7,データ!$H$2:$O$2,0))="","",INDEX(データ!$H$3:$O$35,MATCH("摘要",データ!$G$3:$G$35,0),MATCH(入力!$E$7,データ!$H$2:$O$2,0))))</f>
        <v/>
      </c>
      <c r="AF49" s="139"/>
      <c r="AG49" s="139"/>
      <c r="AH49" s="139"/>
      <c r="AI49" s="139"/>
      <c r="AJ49" s="139"/>
      <c r="AK49" s="139"/>
      <c r="AL49" s="140"/>
      <c r="AM49" s="140"/>
      <c r="AN49" s="140"/>
      <c r="AO49" s="140"/>
      <c r="AP49" s="140"/>
      <c r="AQ49" s="140"/>
      <c r="AR49" s="140"/>
      <c r="AS49" s="140"/>
      <c r="AT49" s="140"/>
      <c r="AU49" s="140"/>
      <c r="AV49" s="140"/>
      <c r="AW49" s="140"/>
      <c r="AX49" s="140"/>
      <c r="AY49" s="140"/>
      <c r="AZ49" s="140"/>
      <c r="BA49" s="140"/>
      <c r="BB49" s="141"/>
      <c r="BC49" s="6"/>
    </row>
    <row r="50" spans="1:56" ht="11.1" customHeight="1" x14ac:dyDescent="0.15">
      <c r="C50" s="142" t="s">
        <v>6</v>
      </c>
      <c r="D50" s="145" t="s">
        <v>8</v>
      </c>
      <c r="E50" s="146"/>
      <c r="F50" s="147"/>
      <c r="G50" s="148" t="str">
        <f>IF(入力!$D$21="","",入力!$D$21)</f>
        <v/>
      </c>
      <c r="H50" s="148"/>
      <c r="I50" s="148"/>
      <c r="J50" s="148"/>
      <c r="K50" s="148"/>
      <c r="L50" s="148"/>
      <c r="M50" s="148"/>
      <c r="N50" s="148"/>
      <c r="O50" s="148"/>
      <c r="P50" s="148"/>
      <c r="Q50" s="148"/>
      <c r="R50" s="148"/>
      <c r="S50" s="148"/>
      <c r="T50" s="148"/>
      <c r="U50" s="148"/>
      <c r="V50" s="148"/>
      <c r="W50" s="148"/>
      <c r="X50" s="148"/>
      <c r="Y50" s="148"/>
      <c r="Z50" s="148"/>
      <c r="AA50" s="149"/>
      <c r="AB50" s="3"/>
      <c r="AC50" s="3"/>
      <c r="AD50" s="142" t="s">
        <v>6</v>
      </c>
      <c r="AE50" s="145" t="s">
        <v>8</v>
      </c>
      <c r="AF50" s="146"/>
      <c r="AG50" s="147"/>
      <c r="AH50" s="148" t="str">
        <f>IF(入力!$D$21="","",入力!$D$21)</f>
        <v/>
      </c>
      <c r="AI50" s="148"/>
      <c r="AJ50" s="148"/>
      <c r="AK50" s="148"/>
      <c r="AL50" s="148"/>
      <c r="AM50" s="148"/>
      <c r="AN50" s="148"/>
      <c r="AO50" s="148"/>
      <c r="AP50" s="148"/>
      <c r="AQ50" s="148"/>
      <c r="AR50" s="148"/>
      <c r="AS50" s="148"/>
      <c r="AT50" s="148"/>
      <c r="AU50" s="148"/>
      <c r="AV50" s="148"/>
      <c r="AW50" s="148"/>
      <c r="AX50" s="148"/>
      <c r="AY50" s="148"/>
      <c r="AZ50" s="148"/>
      <c r="BA50" s="148"/>
      <c r="BB50" s="149"/>
      <c r="BC50" s="3"/>
    </row>
    <row r="51" spans="1:56" ht="11.1" customHeight="1" x14ac:dyDescent="0.15">
      <c r="C51" s="143"/>
      <c r="D51" s="152" t="s">
        <v>1</v>
      </c>
      <c r="E51" s="153"/>
      <c r="F51" s="154"/>
      <c r="G51" s="150"/>
      <c r="H51" s="150"/>
      <c r="I51" s="150"/>
      <c r="J51" s="150"/>
      <c r="K51" s="150"/>
      <c r="L51" s="150"/>
      <c r="M51" s="150"/>
      <c r="N51" s="150"/>
      <c r="O51" s="150"/>
      <c r="P51" s="150"/>
      <c r="Q51" s="150"/>
      <c r="R51" s="150"/>
      <c r="S51" s="150"/>
      <c r="T51" s="150"/>
      <c r="U51" s="150"/>
      <c r="V51" s="150"/>
      <c r="W51" s="150"/>
      <c r="X51" s="150"/>
      <c r="Y51" s="150"/>
      <c r="Z51" s="150"/>
      <c r="AA51" s="151"/>
      <c r="AB51" s="3"/>
      <c r="AC51" s="3"/>
      <c r="AD51" s="143"/>
      <c r="AE51" s="152" t="s">
        <v>1</v>
      </c>
      <c r="AF51" s="153"/>
      <c r="AG51" s="154"/>
      <c r="AH51" s="150"/>
      <c r="AI51" s="150"/>
      <c r="AJ51" s="150"/>
      <c r="AK51" s="150"/>
      <c r="AL51" s="150"/>
      <c r="AM51" s="150"/>
      <c r="AN51" s="150"/>
      <c r="AO51" s="150"/>
      <c r="AP51" s="150"/>
      <c r="AQ51" s="150"/>
      <c r="AR51" s="150"/>
      <c r="AS51" s="150"/>
      <c r="AT51" s="150"/>
      <c r="AU51" s="150"/>
      <c r="AV51" s="150"/>
      <c r="AW51" s="150"/>
      <c r="AX51" s="150"/>
      <c r="AY51" s="150"/>
      <c r="AZ51" s="150"/>
      <c r="BA51" s="150"/>
      <c r="BB51" s="151"/>
      <c r="BC51" s="3"/>
    </row>
    <row r="52" spans="1:56" ht="6.95" customHeight="1" x14ac:dyDescent="0.15">
      <c r="C52" s="143"/>
      <c r="D52" s="155" t="s">
        <v>3</v>
      </c>
      <c r="E52" s="156"/>
      <c r="F52" s="157"/>
      <c r="G52" s="161" t="str">
        <f>IF(入力!$D$19="","",入力!$D$19)</f>
        <v/>
      </c>
      <c r="H52" s="161"/>
      <c r="I52" s="161"/>
      <c r="J52" s="161"/>
      <c r="K52" s="161"/>
      <c r="L52" s="161"/>
      <c r="M52" s="161"/>
      <c r="N52" s="163" t="s">
        <v>121</v>
      </c>
      <c r="O52" s="164"/>
      <c r="P52" s="164"/>
      <c r="Q52" s="164"/>
      <c r="R52" s="164"/>
      <c r="S52" s="164"/>
      <c r="T52" s="164"/>
      <c r="U52" s="164"/>
      <c r="V52" s="164"/>
      <c r="W52" s="164"/>
      <c r="X52" s="164"/>
      <c r="Y52" s="164"/>
      <c r="Z52" s="164"/>
      <c r="AA52" s="165"/>
      <c r="AB52" s="3"/>
      <c r="AC52" s="3"/>
      <c r="AD52" s="143"/>
      <c r="AE52" s="155" t="s">
        <v>3</v>
      </c>
      <c r="AF52" s="156"/>
      <c r="AG52" s="157"/>
      <c r="AH52" s="161" t="str">
        <f>IF(入力!$D$19="","",入力!$D$19)</f>
        <v/>
      </c>
      <c r="AI52" s="161"/>
      <c r="AJ52" s="161"/>
      <c r="AK52" s="161"/>
      <c r="AL52" s="161"/>
      <c r="AM52" s="161"/>
      <c r="AN52" s="161"/>
      <c r="AO52" s="163" t="s">
        <v>121</v>
      </c>
      <c r="AP52" s="164"/>
      <c r="AQ52" s="164"/>
      <c r="AR52" s="164"/>
      <c r="AS52" s="164"/>
      <c r="AT52" s="164"/>
      <c r="AU52" s="164"/>
      <c r="AV52" s="164"/>
      <c r="AW52" s="164"/>
      <c r="AX52" s="164"/>
      <c r="AY52" s="164"/>
      <c r="AZ52" s="164"/>
      <c r="BA52" s="164"/>
      <c r="BB52" s="165"/>
      <c r="BC52" s="3"/>
    </row>
    <row r="53" spans="1:56" ht="3" customHeight="1" x14ac:dyDescent="0.15">
      <c r="C53" s="143"/>
      <c r="D53" s="158"/>
      <c r="E53" s="159"/>
      <c r="F53" s="160"/>
      <c r="G53" s="162"/>
      <c r="H53" s="162"/>
      <c r="I53" s="162"/>
      <c r="J53" s="162"/>
      <c r="K53" s="162"/>
      <c r="L53" s="162"/>
      <c r="M53" s="162"/>
      <c r="N53" s="166" t="str">
        <f>IF(入力!$D$25="","",IF(LEN(入力!$D$25)=13,MOD(INT(入力!$D$25/1000000000000),10),""))</f>
        <v/>
      </c>
      <c r="O53" s="168" t="str">
        <f>IF(入力!$D$25="","",MOD(INT(入力!$D$25/100000000000),10))</f>
        <v/>
      </c>
      <c r="P53" s="170" t="str">
        <f>IF(入力!$D$25="","",MOD(INT(入力!$D$25/10000000000),10))</f>
        <v/>
      </c>
      <c r="Q53" s="168" t="str">
        <f>IF(入力!$D$25="","",MOD(INT(入力!$D$25/1000000000),10))</f>
        <v/>
      </c>
      <c r="R53" s="172"/>
      <c r="S53" s="174" t="str">
        <f>IF(入力!$D$25="","",MOD(INT(入力!$D$25/100000000),10))</f>
        <v/>
      </c>
      <c r="T53" s="170" t="str">
        <f>IF(入力!$D$25="","",MOD(INT(入力!$D$25/10000000),10))</f>
        <v/>
      </c>
      <c r="U53" s="172" t="str">
        <f>IF(入力!$D$25="","",MOD(INT(入力!$D$25/1000000),10))</f>
        <v/>
      </c>
      <c r="V53" s="174" t="str">
        <f>IF(入力!$D$25="","",MOD(INT(入力!$D$25/100000),10))</f>
        <v/>
      </c>
      <c r="W53" s="174" t="str">
        <f>IF(入力!$D$25="","",MOD(INT(入力!$D$25/10000),10))</f>
        <v/>
      </c>
      <c r="X53" s="174" t="str">
        <f>IF(入力!$D$25="","",MOD(INT(入力!$D$25/1000),10))</f>
        <v/>
      </c>
      <c r="Y53" s="174" t="str">
        <f>IF(入力!$D$25="","",MOD(INT(入力!$D$25/100),10))</f>
        <v/>
      </c>
      <c r="Z53" s="174" t="str">
        <f>IF(入力!$D$25="","",MOD(INT(入力!$D$25/10),10))</f>
        <v/>
      </c>
      <c r="AA53" s="175" t="str">
        <f>IF(入力!$D$25="","",MOD(INT(入力!$D$25/1),10))</f>
        <v/>
      </c>
      <c r="AB53" s="3"/>
      <c r="AC53" s="3"/>
      <c r="AD53" s="143"/>
      <c r="AE53" s="158"/>
      <c r="AF53" s="159"/>
      <c r="AG53" s="160"/>
      <c r="AH53" s="162"/>
      <c r="AI53" s="162"/>
      <c r="AJ53" s="162"/>
      <c r="AK53" s="162"/>
      <c r="AL53" s="162"/>
      <c r="AM53" s="162"/>
      <c r="AN53" s="162"/>
      <c r="AO53" s="166" t="str">
        <f>IF(入力!$D$25="","",IF(LEN(入力!$D$25)=13,MOD(INT(入力!$D$25/1000000000000),10),""))</f>
        <v/>
      </c>
      <c r="AP53" s="168" t="str">
        <f>IF(入力!$D$25="","",MOD(INT(入力!$D$25/100000000000),10))</f>
        <v/>
      </c>
      <c r="AQ53" s="170" t="str">
        <f>IF(入力!$D$25="","",MOD(INT(入力!$D$25/10000000000),10))</f>
        <v/>
      </c>
      <c r="AR53" s="168" t="str">
        <f>IF(入力!$D$25="","",MOD(INT(入力!$D$25/1000000000),10))</f>
        <v/>
      </c>
      <c r="AS53" s="172"/>
      <c r="AT53" s="174" t="str">
        <f>IF(入力!$D$25="","",MOD(INT(入力!$D$25/100000000),10))</f>
        <v/>
      </c>
      <c r="AU53" s="170" t="str">
        <f>IF(入力!$D$25="","",MOD(INT(入力!$D$25/10000000),10))</f>
        <v/>
      </c>
      <c r="AV53" s="172" t="str">
        <f>IF(入力!$D$25="","",MOD(INT(入力!$D$25/1000000),10))</f>
        <v/>
      </c>
      <c r="AW53" s="174" t="str">
        <f>IF(入力!$D$25="","",MOD(INT(入力!$D$25/100000),10))</f>
        <v/>
      </c>
      <c r="AX53" s="174" t="str">
        <f>IF(入力!$D$25="","",MOD(INT(入力!$D$25/10000),10))</f>
        <v/>
      </c>
      <c r="AY53" s="174" t="str">
        <f>IF(入力!$D$25="","",MOD(INT(入力!$D$25/1000),10))</f>
        <v/>
      </c>
      <c r="AZ53" s="174" t="str">
        <f>IF(入力!$D$25="","",MOD(INT(入力!$D$25/100),10))</f>
        <v/>
      </c>
      <c r="BA53" s="174" t="str">
        <f>IF(入力!$D$25="","",MOD(INT(入力!$D$25/10),10))</f>
        <v/>
      </c>
      <c r="BB53" s="175" t="str">
        <f>IF(入力!$D$25="","",MOD(INT(入力!$D$25/1),10))</f>
        <v/>
      </c>
      <c r="BC53" s="3"/>
    </row>
    <row r="54" spans="1:56" ht="11.1" customHeight="1" x14ac:dyDescent="0.15">
      <c r="C54" s="144"/>
      <c r="D54" s="177" t="s">
        <v>4</v>
      </c>
      <c r="E54" s="178"/>
      <c r="F54" s="179"/>
      <c r="G54" s="81"/>
      <c r="H54" s="81"/>
      <c r="I54" s="80"/>
      <c r="J54" s="85" t="s">
        <v>122</v>
      </c>
      <c r="K54" s="180" t="str">
        <f>IF(入力!$D$23="","",入力!$D$23)</f>
        <v/>
      </c>
      <c r="L54" s="180"/>
      <c r="M54" s="180"/>
      <c r="N54" s="167"/>
      <c r="O54" s="169"/>
      <c r="P54" s="171"/>
      <c r="Q54" s="169"/>
      <c r="R54" s="173"/>
      <c r="S54" s="169"/>
      <c r="T54" s="171"/>
      <c r="U54" s="173"/>
      <c r="V54" s="169"/>
      <c r="W54" s="169"/>
      <c r="X54" s="169"/>
      <c r="Y54" s="169"/>
      <c r="Z54" s="169"/>
      <c r="AA54" s="176"/>
      <c r="AB54" s="3"/>
      <c r="AC54" s="3"/>
      <c r="AD54" s="144"/>
      <c r="AE54" s="177" t="s">
        <v>4</v>
      </c>
      <c r="AF54" s="178"/>
      <c r="AG54" s="179"/>
      <c r="AH54" s="81"/>
      <c r="AI54" s="81"/>
      <c r="AJ54" s="80"/>
      <c r="AK54" s="85" t="s">
        <v>122</v>
      </c>
      <c r="AL54" s="180" t="str">
        <f>IF(入力!$D$23="","",入力!$D$23)</f>
        <v/>
      </c>
      <c r="AM54" s="180"/>
      <c r="AN54" s="180"/>
      <c r="AO54" s="167"/>
      <c r="AP54" s="169"/>
      <c r="AQ54" s="171"/>
      <c r="AR54" s="169"/>
      <c r="AS54" s="173"/>
      <c r="AT54" s="169"/>
      <c r="AU54" s="171"/>
      <c r="AV54" s="173"/>
      <c r="AW54" s="169"/>
      <c r="AX54" s="169"/>
      <c r="AY54" s="169"/>
      <c r="AZ54" s="169"/>
      <c r="BA54" s="169"/>
      <c r="BB54" s="176"/>
      <c r="BC54" s="3"/>
    </row>
    <row r="55" spans="1:56" ht="5.0999999999999996" customHeight="1" x14ac:dyDescent="0.15">
      <c r="C55" s="10"/>
      <c r="D55" s="10"/>
      <c r="E55" s="10"/>
      <c r="F55" s="10"/>
      <c r="G55" s="10"/>
      <c r="H55" s="10"/>
      <c r="I55" s="10"/>
      <c r="J55" s="11"/>
      <c r="K55" s="11"/>
      <c r="L55" s="11"/>
      <c r="M55" s="79"/>
      <c r="N55" s="79"/>
      <c r="O55" s="79"/>
      <c r="P55" s="79"/>
      <c r="Q55" s="79"/>
      <c r="R55" s="79"/>
      <c r="S55" s="79"/>
      <c r="T55" s="79"/>
      <c r="U55" s="79"/>
      <c r="V55" s="79"/>
      <c r="W55" s="79"/>
      <c r="X55" s="79"/>
      <c r="Y55" s="79"/>
      <c r="Z55" s="79"/>
      <c r="AA55" s="35"/>
      <c r="AB55" s="3"/>
      <c r="AC55" s="3"/>
      <c r="AD55" s="10"/>
      <c r="AE55" s="10"/>
      <c r="AF55" s="10"/>
      <c r="AG55" s="10"/>
      <c r="AH55" s="10"/>
      <c r="AI55" s="10"/>
      <c r="AJ55" s="10"/>
      <c r="AK55" s="11"/>
      <c r="AL55" s="11"/>
      <c r="AM55" s="11"/>
      <c r="AN55" s="79"/>
      <c r="AO55" s="79"/>
      <c r="AP55" s="79"/>
      <c r="AQ55" s="79"/>
      <c r="AR55" s="79"/>
      <c r="AS55" s="79"/>
      <c r="AT55" s="79"/>
      <c r="AU55" s="79"/>
      <c r="AV55" s="79"/>
      <c r="AW55" s="79"/>
      <c r="AX55" s="79"/>
      <c r="AY55" s="79"/>
      <c r="AZ55" s="79"/>
      <c r="BA55" s="79"/>
      <c r="BB55" s="35"/>
      <c r="BC55" s="3"/>
    </row>
    <row r="56" spans="1:56" ht="14.1" customHeight="1" x14ac:dyDescent="0.15">
      <c r="A56" s="12"/>
      <c r="C56" s="128" t="s">
        <v>124</v>
      </c>
      <c r="D56" s="129"/>
      <c r="E56" s="129"/>
      <c r="F56" s="129"/>
      <c r="G56" s="129"/>
      <c r="H56" s="82" t="s">
        <v>123</v>
      </c>
      <c r="I56" s="130" t="str">
        <f>IF(入力!$D$27="","",入力!$D$27)</f>
        <v/>
      </c>
      <c r="J56" s="130"/>
      <c r="K56" s="131"/>
      <c r="L56" s="41" t="s">
        <v>33</v>
      </c>
      <c r="M56" s="130" t="str">
        <f>IF(入力!$G$27="","",入力!$G$27)</f>
        <v/>
      </c>
      <c r="N56" s="130"/>
      <c r="O56" s="130"/>
      <c r="P56" s="130"/>
      <c r="Q56" s="130"/>
      <c r="R56" s="130"/>
      <c r="S56" s="130"/>
      <c r="T56" s="130"/>
      <c r="U56" s="130"/>
      <c r="V56" s="130"/>
      <c r="W56" s="130"/>
      <c r="X56" s="130"/>
      <c r="Y56" s="130"/>
      <c r="Z56" s="130"/>
      <c r="AA56" s="132"/>
      <c r="AB56" s="3"/>
      <c r="AC56" s="3"/>
      <c r="AD56" s="128" t="s">
        <v>124</v>
      </c>
      <c r="AE56" s="129"/>
      <c r="AF56" s="129"/>
      <c r="AG56" s="129"/>
      <c r="AH56" s="129"/>
      <c r="AI56" s="82" t="s">
        <v>123</v>
      </c>
      <c r="AJ56" s="130" t="str">
        <f>IF(入力!$D$27="","",入力!$D$27)</f>
        <v/>
      </c>
      <c r="AK56" s="130"/>
      <c r="AL56" s="131"/>
      <c r="AM56" s="41" t="s">
        <v>33</v>
      </c>
      <c r="AN56" s="130" t="str">
        <f>IF(入力!$G$27="","",入力!$G$27)</f>
        <v/>
      </c>
      <c r="AO56" s="130"/>
      <c r="AP56" s="130"/>
      <c r="AQ56" s="130"/>
      <c r="AR56" s="130"/>
      <c r="AS56" s="130"/>
      <c r="AT56" s="130"/>
      <c r="AU56" s="130"/>
      <c r="AV56" s="130"/>
      <c r="AW56" s="130"/>
      <c r="AX56" s="130"/>
      <c r="AY56" s="130"/>
      <c r="AZ56" s="130"/>
      <c r="BA56" s="130"/>
      <c r="BB56" s="132"/>
      <c r="BC56" s="3"/>
    </row>
    <row r="57" spans="1:56" ht="5.0999999999999996" customHeight="1" x14ac:dyDescent="0.15">
      <c r="A57" s="12"/>
      <c r="C57" s="10"/>
      <c r="D57" s="10"/>
      <c r="E57" s="10"/>
      <c r="F57" s="10"/>
      <c r="G57" s="10"/>
      <c r="H57" s="10"/>
      <c r="I57" s="10"/>
      <c r="J57" s="11"/>
      <c r="K57" s="11"/>
      <c r="L57" s="11"/>
      <c r="M57" s="11"/>
      <c r="N57" s="11"/>
      <c r="O57" s="11"/>
      <c r="P57" s="11"/>
      <c r="Q57" s="11"/>
      <c r="R57" s="11"/>
      <c r="S57" s="11"/>
      <c r="T57" s="11"/>
      <c r="U57" s="11"/>
      <c r="V57" s="11"/>
      <c r="W57" s="11"/>
      <c r="X57" s="3"/>
      <c r="Y57" s="3"/>
      <c r="Z57" s="133">
        <v>309</v>
      </c>
      <c r="AA57" s="133"/>
      <c r="AB57" s="3"/>
      <c r="AC57" s="3"/>
      <c r="AD57" s="10"/>
      <c r="AE57" s="10"/>
      <c r="AF57" s="10"/>
      <c r="AG57" s="10"/>
      <c r="AH57" s="10"/>
      <c r="AI57" s="10"/>
      <c r="AJ57" s="10"/>
      <c r="AK57" s="11"/>
      <c r="AL57" s="11"/>
      <c r="AM57" s="11"/>
      <c r="AN57" s="11"/>
      <c r="AO57" s="11"/>
      <c r="AP57" s="11"/>
      <c r="AQ57" s="11"/>
      <c r="AR57" s="11"/>
      <c r="AS57" s="11"/>
      <c r="AT57" s="11"/>
      <c r="AU57" s="11"/>
      <c r="AV57" s="11"/>
      <c r="AW57" s="11"/>
      <c r="AX57" s="11"/>
      <c r="AY57" s="3"/>
      <c r="AZ57" s="3"/>
      <c r="BA57" s="133">
        <v>309</v>
      </c>
      <c r="BB57" s="133"/>
      <c r="BC57" s="3"/>
    </row>
    <row r="58" spans="1:56" ht="8.25" customHeight="1" x14ac:dyDescent="0.15">
      <c r="A58" s="12"/>
      <c r="B58" s="12"/>
      <c r="C58" s="10"/>
      <c r="D58" s="10"/>
      <c r="E58" s="10"/>
      <c r="F58" s="10"/>
      <c r="G58" s="10"/>
      <c r="H58" s="10"/>
      <c r="I58" s="10"/>
      <c r="J58" s="11"/>
      <c r="K58" s="11"/>
      <c r="L58" s="11"/>
      <c r="M58" s="11"/>
      <c r="N58" s="11"/>
      <c r="O58" s="11"/>
      <c r="P58" s="11"/>
      <c r="Q58" s="11"/>
      <c r="R58" s="11"/>
      <c r="S58" s="11"/>
      <c r="T58" s="11"/>
      <c r="U58" s="11"/>
      <c r="V58" s="11"/>
      <c r="W58" s="11"/>
      <c r="X58" s="3"/>
      <c r="Y58" s="3"/>
      <c r="Z58" s="134"/>
      <c r="AA58" s="134"/>
      <c r="AB58" s="3"/>
      <c r="AC58" s="3"/>
      <c r="AD58" s="10"/>
      <c r="AE58" s="10"/>
      <c r="AF58" s="10"/>
      <c r="AG58" s="10"/>
      <c r="AH58" s="10"/>
      <c r="AI58" s="10"/>
      <c r="AJ58" s="10"/>
      <c r="AK58" s="11"/>
      <c r="AL58" s="11"/>
      <c r="AM58" s="11"/>
      <c r="AN58" s="11"/>
      <c r="AO58" s="11"/>
      <c r="AP58" s="11"/>
      <c r="AQ58" s="11"/>
      <c r="AR58" s="11"/>
      <c r="AS58" s="11"/>
      <c r="AT58" s="11"/>
      <c r="AU58" s="11"/>
      <c r="AV58" s="11"/>
      <c r="AW58" s="11"/>
      <c r="AX58" s="11"/>
      <c r="AY58" s="3"/>
      <c r="AZ58" s="3"/>
      <c r="BA58" s="134"/>
      <c r="BB58" s="134"/>
      <c r="BC58" s="3"/>
      <c r="BD58" s="12"/>
    </row>
    <row r="60" spans="1:56" x14ac:dyDescent="0.15">
      <c r="BB60" s="14" t="s">
        <v>23</v>
      </c>
    </row>
    <row r="61" spans="1:56" x14ac:dyDescent="0.15">
      <c r="BB61" s="14" t="s">
        <v>22</v>
      </c>
    </row>
  </sheetData>
  <sheetProtection sheet="1" objects="1" scenarios="1" selectLockedCells="1"/>
  <mergeCells count="336">
    <mergeCell ref="M27:AA27"/>
    <mergeCell ref="T24:T25"/>
    <mergeCell ref="U24:U25"/>
    <mergeCell ref="V24:V25"/>
    <mergeCell ref="W24:W25"/>
    <mergeCell ref="X24:X25"/>
    <mergeCell ref="Y24:Y25"/>
    <mergeCell ref="O24:O25"/>
    <mergeCell ref="P24:P25"/>
    <mergeCell ref="D23:F24"/>
    <mergeCell ref="D25:F25"/>
    <mergeCell ref="G23:M24"/>
    <mergeCell ref="D21:F21"/>
    <mergeCell ref="D22:F22"/>
    <mergeCell ref="G21:AA22"/>
    <mergeCell ref="Z24:Z25"/>
    <mergeCell ref="AA24:AA25"/>
    <mergeCell ref="N23:AA23"/>
    <mergeCell ref="K25:M25"/>
    <mergeCell ref="N24:N25"/>
    <mergeCell ref="S24:S25"/>
    <mergeCell ref="C21:C25"/>
    <mergeCell ref="F31:G31"/>
    <mergeCell ref="C33:C34"/>
    <mergeCell ref="D33:F33"/>
    <mergeCell ref="K9:Q9"/>
    <mergeCell ref="K10:Q10"/>
    <mergeCell ref="K11:Q11"/>
    <mergeCell ref="K12:Q12"/>
    <mergeCell ref="K13:Q13"/>
    <mergeCell ref="Q24:R25"/>
    <mergeCell ref="R10:AA10"/>
    <mergeCell ref="R11:AA11"/>
    <mergeCell ref="R12:AA12"/>
    <mergeCell ref="R13:AA13"/>
    <mergeCell ref="R14:AA14"/>
    <mergeCell ref="R15:AA15"/>
    <mergeCell ref="D20:AA20"/>
    <mergeCell ref="Z28:AA29"/>
    <mergeCell ref="I27:K27"/>
    <mergeCell ref="C27:G27"/>
    <mergeCell ref="K14:Q14"/>
    <mergeCell ref="K15:Q15"/>
    <mergeCell ref="C14:G15"/>
    <mergeCell ref="H14:J15"/>
    <mergeCell ref="AS16:BB16"/>
    <mergeCell ref="AL17:AR17"/>
    <mergeCell ref="AS17:BB17"/>
    <mergeCell ref="K18:Q18"/>
    <mergeCell ref="K19:Q19"/>
    <mergeCell ref="R18:AA18"/>
    <mergeCell ref="R19:AA19"/>
    <mergeCell ref="C18:G19"/>
    <mergeCell ref="H18:J19"/>
    <mergeCell ref="AD18:AH19"/>
    <mergeCell ref="AI18:AK19"/>
    <mergeCell ref="AL18:AR18"/>
    <mergeCell ref="AS18:BB18"/>
    <mergeCell ref="AL19:AR19"/>
    <mergeCell ref="AS19:BB19"/>
    <mergeCell ref="K16:Q16"/>
    <mergeCell ref="K17:Q17"/>
    <mergeCell ref="R16:AA16"/>
    <mergeCell ref="R17:AA17"/>
    <mergeCell ref="C16:G17"/>
    <mergeCell ref="H16:J17"/>
    <mergeCell ref="AD16:AH17"/>
    <mergeCell ref="AI16:AK17"/>
    <mergeCell ref="AL16:AR16"/>
    <mergeCell ref="AD14:AH15"/>
    <mergeCell ref="AI14:AK15"/>
    <mergeCell ref="AL14:AR14"/>
    <mergeCell ref="AS14:BB14"/>
    <mergeCell ref="AL15:AR15"/>
    <mergeCell ref="AS15:BB15"/>
    <mergeCell ref="AL9:AR9"/>
    <mergeCell ref="AS9:BB9"/>
    <mergeCell ref="AD10:AH11"/>
    <mergeCell ref="AI10:AK11"/>
    <mergeCell ref="AL10:AR10"/>
    <mergeCell ref="AS10:BB10"/>
    <mergeCell ref="C12:G13"/>
    <mergeCell ref="H12:J13"/>
    <mergeCell ref="AL11:AR11"/>
    <mergeCell ref="AS11:BB11"/>
    <mergeCell ref="AD12:AH13"/>
    <mergeCell ref="AI12:AK13"/>
    <mergeCell ref="AL12:AR12"/>
    <mergeCell ref="AS12:BB12"/>
    <mergeCell ref="AL13:AR13"/>
    <mergeCell ref="AS13:BB13"/>
    <mergeCell ref="C10:G11"/>
    <mergeCell ref="H10:J11"/>
    <mergeCell ref="C9:G9"/>
    <mergeCell ref="H9:J9"/>
    <mergeCell ref="R9:AA9"/>
    <mergeCell ref="T7:T8"/>
    <mergeCell ref="U7:U8"/>
    <mergeCell ref="AD9:AH9"/>
    <mergeCell ref="AI9:AK9"/>
    <mergeCell ref="D6:F7"/>
    <mergeCell ref="D8:F8"/>
    <mergeCell ref="G6:M8"/>
    <mergeCell ref="V7:V8"/>
    <mergeCell ref="W7:W8"/>
    <mergeCell ref="X7:X8"/>
    <mergeCell ref="Y7:Y8"/>
    <mergeCell ref="Z7:Z8"/>
    <mergeCell ref="AA7:AA8"/>
    <mergeCell ref="N7:N8"/>
    <mergeCell ref="O7:O8"/>
    <mergeCell ref="P7:P8"/>
    <mergeCell ref="Q7:R8"/>
    <mergeCell ref="S7:S8"/>
    <mergeCell ref="N6:AA6"/>
    <mergeCell ref="C6:C8"/>
    <mergeCell ref="F2:G2"/>
    <mergeCell ref="C4:C5"/>
    <mergeCell ref="AX7:AX8"/>
    <mergeCell ref="AY7:AY8"/>
    <mergeCell ref="AZ7:AZ8"/>
    <mergeCell ref="BA7:BA8"/>
    <mergeCell ref="BB7:BB8"/>
    <mergeCell ref="AE8:AG8"/>
    <mergeCell ref="D5:F5"/>
    <mergeCell ref="D4:F4"/>
    <mergeCell ref="G4:AA5"/>
    <mergeCell ref="AG2:AH2"/>
    <mergeCell ref="AD4:AD5"/>
    <mergeCell ref="AE4:AG4"/>
    <mergeCell ref="AH4:BB5"/>
    <mergeCell ref="AE5:AG5"/>
    <mergeCell ref="AD6:AD8"/>
    <mergeCell ref="AE6:AG7"/>
    <mergeCell ref="AH6:AN8"/>
    <mergeCell ref="AO6:BB6"/>
    <mergeCell ref="AQ7:AQ8"/>
    <mergeCell ref="AR7:AS8"/>
    <mergeCell ref="AV36:AV37"/>
    <mergeCell ref="AW36:AW37"/>
    <mergeCell ref="AX36:AX37"/>
    <mergeCell ref="AY36:AY37"/>
    <mergeCell ref="G33:AA34"/>
    <mergeCell ref="D34:F34"/>
    <mergeCell ref="C35:C37"/>
    <mergeCell ref="D35:F36"/>
    <mergeCell ref="G35:M37"/>
    <mergeCell ref="N35:AA35"/>
    <mergeCell ref="N36:N37"/>
    <mergeCell ref="O36:O37"/>
    <mergeCell ref="P36:P37"/>
    <mergeCell ref="Q36:R37"/>
    <mergeCell ref="S36:S37"/>
    <mergeCell ref="T36:T37"/>
    <mergeCell ref="U36:U37"/>
    <mergeCell ref="V36:V37"/>
    <mergeCell ref="W36:W37"/>
    <mergeCell ref="X36:X37"/>
    <mergeCell ref="Y36:Y37"/>
    <mergeCell ref="C39:G40"/>
    <mergeCell ref="H39:J40"/>
    <mergeCell ref="K39:Q39"/>
    <mergeCell ref="R39:AA39"/>
    <mergeCell ref="K40:Q40"/>
    <mergeCell ref="R40:AA40"/>
    <mergeCell ref="Z36:Z37"/>
    <mergeCell ref="AA36:AA37"/>
    <mergeCell ref="D37:F37"/>
    <mergeCell ref="C38:G38"/>
    <mergeCell ref="H38:J38"/>
    <mergeCell ref="K38:Q38"/>
    <mergeCell ref="R38:AA38"/>
    <mergeCell ref="AS43:BB43"/>
    <mergeCell ref="AL44:AR44"/>
    <mergeCell ref="AS44:BB44"/>
    <mergeCell ref="C41:G42"/>
    <mergeCell ref="H41:J42"/>
    <mergeCell ref="K41:Q41"/>
    <mergeCell ref="R41:AA41"/>
    <mergeCell ref="K42:Q42"/>
    <mergeCell ref="R42:AA42"/>
    <mergeCell ref="AD41:AH42"/>
    <mergeCell ref="AI41:AK42"/>
    <mergeCell ref="AL41:AR41"/>
    <mergeCell ref="AS41:BB41"/>
    <mergeCell ref="AL42:AR42"/>
    <mergeCell ref="AS42:BB42"/>
    <mergeCell ref="C43:G44"/>
    <mergeCell ref="H43:J44"/>
    <mergeCell ref="K43:Q43"/>
    <mergeCell ref="R43:AA43"/>
    <mergeCell ref="K44:Q44"/>
    <mergeCell ref="R44:AA44"/>
    <mergeCell ref="AD43:AH44"/>
    <mergeCell ref="AI43:AK44"/>
    <mergeCell ref="AL43:AR43"/>
    <mergeCell ref="AS47:BB47"/>
    <mergeCell ref="AL48:AR48"/>
    <mergeCell ref="AS48:BB48"/>
    <mergeCell ref="C45:G46"/>
    <mergeCell ref="H45:J46"/>
    <mergeCell ref="K45:Q45"/>
    <mergeCell ref="R45:AA45"/>
    <mergeCell ref="K46:Q46"/>
    <mergeCell ref="R46:AA46"/>
    <mergeCell ref="AD45:AH46"/>
    <mergeCell ref="AI45:AK46"/>
    <mergeCell ref="AL45:AR45"/>
    <mergeCell ref="AS45:BB45"/>
    <mergeCell ref="AL46:AR46"/>
    <mergeCell ref="AS46:BB46"/>
    <mergeCell ref="C47:G48"/>
    <mergeCell ref="H47:J48"/>
    <mergeCell ref="K47:Q47"/>
    <mergeCell ref="R47:AA47"/>
    <mergeCell ref="K48:Q48"/>
    <mergeCell ref="R48:AA48"/>
    <mergeCell ref="AD47:AH48"/>
    <mergeCell ref="AI47:AK48"/>
    <mergeCell ref="AL47:AR47"/>
    <mergeCell ref="D49:AA49"/>
    <mergeCell ref="C50:C54"/>
    <mergeCell ref="D50:F50"/>
    <mergeCell ref="G50:AA51"/>
    <mergeCell ref="D51:F51"/>
    <mergeCell ref="D52:F53"/>
    <mergeCell ref="G52:M53"/>
    <mergeCell ref="N52:AA52"/>
    <mergeCell ref="N53:N54"/>
    <mergeCell ref="O53:O54"/>
    <mergeCell ref="P53:P54"/>
    <mergeCell ref="Q53:R54"/>
    <mergeCell ref="S53:S54"/>
    <mergeCell ref="T53:T54"/>
    <mergeCell ref="U53:U54"/>
    <mergeCell ref="C56:G56"/>
    <mergeCell ref="I56:K56"/>
    <mergeCell ref="M56:AA56"/>
    <mergeCell ref="Z57:AA58"/>
    <mergeCell ref="V53:V54"/>
    <mergeCell ref="W53:W54"/>
    <mergeCell ref="X53:X54"/>
    <mergeCell ref="Y53:Y54"/>
    <mergeCell ref="Z53:Z54"/>
    <mergeCell ref="AA53:AA54"/>
    <mergeCell ref="D54:F54"/>
    <mergeCell ref="K54:M54"/>
    <mergeCell ref="AE20:BB20"/>
    <mergeCell ref="AD21:AD25"/>
    <mergeCell ref="AE21:AG21"/>
    <mergeCell ref="AH21:BB22"/>
    <mergeCell ref="AE22:AG22"/>
    <mergeCell ref="AE23:AG24"/>
    <mergeCell ref="AH23:AN24"/>
    <mergeCell ref="AO23:BB23"/>
    <mergeCell ref="AO24:AO25"/>
    <mergeCell ref="AP24:AP25"/>
    <mergeCell ref="AQ24:AQ25"/>
    <mergeCell ref="AR24:AS25"/>
    <mergeCell ref="AT24:AT25"/>
    <mergeCell ref="AU24:AU25"/>
    <mergeCell ref="AV24:AV25"/>
    <mergeCell ref="AW24:AW25"/>
    <mergeCell ref="AX24:AX25"/>
    <mergeCell ref="AY24:AY25"/>
    <mergeCell ref="AZ24:AZ25"/>
    <mergeCell ref="BA24:BA25"/>
    <mergeCell ref="BB24:BB25"/>
    <mergeCell ref="AE25:AG25"/>
    <mergeCell ref="AL25:AN25"/>
    <mergeCell ref="AD27:AH27"/>
    <mergeCell ref="AJ27:AL27"/>
    <mergeCell ref="AN27:BB27"/>
    <mergeCell ref="BA28:BB29"/>
    <mergeCell ref="AG31:AH31"/>
    <mergeCell ref="AD33:AD34"/>
    <mergeCell ref="AE33:AG33"/>
    <mergeCell ref="AH33:BB34"/>
    <mergeCell ref="AE34:AG34"/>
    <mergeCell ref="AZ36:AZ37"/>
    <mergeCell ref="BA36:BA37"/>
    <mergeCell ref="BB36:BB37"/>
    <mergeCell ref="AE37:AG37"/>
    <mergeCell ref="AD38:AH38"/>
    <mergeCell ref="AI38:AK38"/>
    <mergeCell ref="AL38:AR38"/>
    <mergeCell ref="AS38:BB38"/>
    <mergeCell ref="AD39:AH40"/>
    <mergeCell ref="AI39:AK40"/>
    <mergeCell ref="AL39:AR39"/>
    <mergeCell ref="AS39:BB39"/>
    <mergeCell ref="AL40:AR40"/>
    <mergeCell ref="AS40:BB40"/>
    <mergeCell ref="AD35:AD37"/>
    <mergeCell ref="AE35:AG36"/>
    <mergeCell ref="AH35:AN37"/>
    <mergeCell ref="AO35:BB35"/>
    <mergeCell ref="AO36:AO37"/>
    <mergeCell ref="AP36:AP37"/>
    <mergeCell ref="AQ36:AQ37"/>
    <mergeCell ref="AR36:AS37"/>
    <mergeCell ref="AT36:AT37"/>
    <mergeCell ref="AU36:AU37"/>
    <mergeCell ref="AV53:AV54"/>
    <mergeCell ref="AW53:AW54"/>
    <mergeCell ref="AX53:AX54"/>
    <mergeCell ref="AY53:AY54"/>
    <mergeCell ref="AZ53:AZ54"/>
    <mergeCell ref="BA53:BA54"/>
    <mergeCell ref="BB53:BB54"/>
    <mergeCell ref="AE54:AG54"/>
    <mergeCell ref="AL54:AN54"/>
    <mergeCell ref="AD56:AH56"/>
    <mergeCell ref="AJ56:AL56"/>
    <mergeCell ref="AN56:BB56"/>
    <mergeCell ref="BA57:BB58"/>
    <mergeCell ref="AO7:AO8"/>
    <mergeCell ref="AP7:AP8"/>
    <mergeCell ref="AT7:AT8"/>
    <mergeCell ref="AU7:AU8"/>
    <mergeCell ref="AV7:AV8"/>
    <mergeCell ref="AW7:AW8"/>
    <mergeCell ref="AE49:BB49"/>
    <mergeCell ref="AD50:AD54"/>
    <mergeCell ref="AE50:AG50"/>
    <mergeCell ref="AH50:BB51"/>
    <mergeCell ref="AE51:AG51"/>
    <mergeCell ref="AE52:AG53"/>
    <mergeCell ref="AH52:AN53"/>
    <mergeCell ref="AO52:BB52"/>
    <mergeCell ref="AO53:AO54"/>
    <mergeCell ref="AP53:AP54"/>
    <mergeCell ref="AQ53:AQ54"/>
    <mergeCell ref="AR53:AS54"/>
    <mergeCell ref="AT53:AT54"/>
    <mergeCell ref="AU53:AU54"/>
  </mergeCells>
  <phoneticPr fontId="1"/>
  <pageMargins left="7.874015748031496E-2" right="7.874015748031496E-2" top="0.23622047244094491" bottom="0.23622047244094491" header="0" footer="0"/>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61"/>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5.5" style="1" customWidth="1"/>
    <col min="4" max="4" width="5" style="1" customWidth="1"/>
    <col min="5" max="6" width="1.625" style="1" customWidth="1"/>
    <col min="7" max="7" width="1.25" style="1" customWidth="1"/>
    <col min="8" max="8" width="2.375" style="1" customWidth="1"/>
    <col min="9" max="9" width="2.125" style="1" customWidth="1"/>
    <col min="10" max="10" width="10.875" style="1" customWidth="1"/>
    <col min="11" max="11" width="8" style="1" customWidth="1"/>
    <col min="12" max="12" width="2.625" style="1" customWidth="1"/>
    <col min="13" max="13" width="0.875" style="1" customWidth="1"/>
    <col min="14" max="16" width="1.875" style="1" customWidth="1"/>
    <col min="17" max="17" width="1.25" style="1" customWidth="1"/>
    <col min="18" max="18" width="0.5" style="1" customWidth="1"/>
    <col min="19" max="27" width="1.875" style="1" customWidth="1"/>
    <col min="28" max="28" width="5.75" style="1" customWidth="1"/>
    <col min="29" max="29" width="3.75" style="1" customWidth="1"/>
    <col min="30" max="30" width="5.5" style="1" customWidth="1"/>
    <col min="31" max="31" width="5" style="1" customWidth="1"/>
    <col min="32" max="33" width="1.625" style="1" customWidth="1"/>
    <col min="34" max="34" width="1.25" style="1" customWidth="1"/>
    <col min="35" max="35" width="2.375" style="1" customWidth="1"/>
    <col min="36" max="36" width="2.125" style="1" customWidth="1"/>
    <col min="37" max="37" width="10.875" style="1" customWidth="1"/>
    <col min="38" max="38" width="8" style="1" customWidth="1"/>
    <col min="39" max="39" width="2.625" style="1" customWidth="1"/>
    <col min="40" max="40" width="0.875" style="1" customWidth="1"/>
    <col min="41" max="43" width="1.875" style="1" customWidth="1"/>
    <col min="44" max="44" width="1.25" style="1" customWidth="1"/>
    <col min="45" max="45" width="0.5" style="1" customWidth="1"/>
    <col min="46" max="54" width="1.875" style="1" customWidth="1"/>
    <col min="55" max="55" width="1.5" style="1" customWidth="1"/>
    <col min="56" max="64" width="9" style="1"/>
    <col min="65" max="65" width="9" style="1" customWidth="1"/>
    <col min="66" max="16384" width="9" style="1"/>
  </cols>
  <sheetData>
    <row r="1" spans="3:55" ht="7.5" customHeight="1" x14ac:dyDescent="0.15">
      <c r="AB1" s="12"/>
      <c r="AC1" s="12"/>
    </row>
    <row r="2" spans="3:55" ht="13.5" customHeight="1" x14ac:dyDescent="0.15">
      <c r="C2" s="13"/>
      <c r="D2" s="46" t="str">
        <f>入力!C4</f>
        <v>令和</v>
      </c>
      <c r="E2" s="14"/>
      <c r="F2" s="236" t="str">
        <f>IF(入力!$D$4="","",入力!$D$4)</f>
        <v/>
      </c>
      <c r="G2" s="236"/>
      <c r="H2" s="45" t="s">
        <v>28</v>
      </c>
      <c r="I2" s="13"/>
      <c r="J2" s="44"/>
      <c r="K2" s="37"/>
      <c r="L2" s="37"/>
      <c r="M2" s="36"/>
      <c r="N2" s="13"/>
      <c r="O2" s="13"/>
      <c r="P2" s="13"/>
      <c r="Q2" s="13"/>
      <c r="R2" s="13"/>
      <c r="S2" s="13"/>
      <c r="T2" s="13"/>
      <c r="U2" s="13"/>
      <c r="V2" s="13"/>
      <c r="W2" s="13"/>
      <c r="X2" s="13"/>
      <c r="Y2" s="13"/>
      <c r="Z2" s="13"/>
      <c r="AA2" s="14"/>
      <c r="AB2" s="38"/>
      <c r="AC2" s="2"/>
      <c r="AD2" s="13"/>
      <c r="AE2" s="46" t="str">
        <f>入力!C4</f>
        <v>令和</v>
      </c>
      <c r="AF2" s="14"/>
      <c r="AG2" s="236" t="str">
        <f>IF(入力!$D$4="","",入力!$D$4)</f>
        <v/>
      </c>
      <c r="AH2" s="236"/>
      <c r="AI2" s="45" t="s">
        <v>28</v>
      </c>
      <c r="AJ2" s="13"/>
      <c r="AK2" s="44"/>
      <c r="AL2" s="37"/>
      <c r="AM2" s="37"/>
      <c r="AN2" s="36"/>
      <c r="AO2" s="13"/>
      <c r="AP2" s="13"/>
      <c r="AQ2" s="13"/>
      <c r="AR2" s="13"/>
      <c r="AS2" s="13"/>
      <c r="AT2" s="13"/>
      <c r="AU2" s="13"/>
      <c r="AV2" s="13"/>
      <c r="AW2" s="13"/>
      <c r="AX2" s="13"/>
      <c r="AY2" s="13"/>
      <c r="AZ2" s="13"/>
      <c r="BA2" s="13"/>
      <c r="BB2" s="14"/>
      <c r="BC2" s="2"/>
    </row>
    <row r="3" spans="3:55" ht="6.95" customHeight="1" x14ac:dyDescent="0.15">
      <c r="AB3" s="12"/>
    </row>
    <row r="4" spans="3:55" ht="11.1" customHeight="1" x14ac:dyDescent="0.15">
      <c r="C4" s="237" t="s">
        <v>0</v>
      </c>
      <c r="D4" s="145" t="s">
        <v>8</v>
      </c>
      <c r="E4" s="146"/>
      <c r="F4" s="146"/>
      <c r="G4" s="239" t="str">
        <f>IF(入力!$D$9="","",IF(INDEX(データ!$H$3:$O$48,MATCH("住所",データ!$G$3:$G$48,0),MATCH(入力!$D$9,データ!$H$2:$O$2,0))="","",INDEX(データ!$H$3:$O$48,MATCH("住所",データ!$G$3:$G$48,0),MATCH(入力!$D$9,データ!$H$2:$O$2,0))))</f>
        <v/>
      </c>
      <c r="H4" s="148"/>
      <c r="I4" s="148"/>
      <c r="J4" s="148"/>
      <c r="K4" s="148"/>
      <c r="L4" s="148"/>
      <c r="M4" s="148"/>
      <c r="N4" s="148"/>
      <c r="O4" s="148"/>
      <c r="P4" s="148"/>
      <c r="Q4" s="148"/>
      <c r="R4" s="148"/>
      <c r="S4" s="148"/>
      <c r="T4" s="148"/>
      <c r="U4" s="148"/>
      <c r="V4" s="148"/>
      <c r="W4" s="148"/>
      <c r="X4" s="148"/>
      <c r="Y4" s="148"/>
      <c r="Z4" s="148"/>
      <c r="AA4" s="149"/>
      <c r="AB4" s="3"/>
      <c r="AC4" s="3"/>
      <c r="AD4" s="237" t="s">
        <v>0</v>
      </c>
      <c r="AE4" s="145" t="s">
        <v>8</v>
      </c>
      <c r="AF4" s="146"/>
      <c r="AG4" s="146"/>
      <c r="AH4" s="239" t="str">
        <f>IF(入力!$E$9="","",IF(INDEX(データ!$H$3:$O$48,MATCH("住所",データ!$G$3:$G$48,0),MATCH(入力!$E$9,データ!$H$2:$O$2,0))="","",INDEX(データ!$H$3:$O$48,MATCH("住所",データ!$G$3:$G$48,0),MATCH(入力!$E$9,データ!$H$2:$O$2,0))))</f>
        <v/>
      </c>
      <c r="AI4" s="148"/>
      <c r="AJ4" s="148"/>
      <c r="AK4" s="148"/>
      <c r="AL4" s="148"/>
      <c r="AM4" s="148"/>
      <c r="AN4" s="148"/>
      <c r="AO4" s="148"/>
      <c r="AP4" s="148"/>
      <c r="AQ4" s="148"/>
      <c r="AR4" s="148"/>
      <c r="AS4" s="148"/>
      <c r="AT4" s="148"/>
      <c r="AU4" s="148"/>
      <c r="AV4" s="148"/>
      <c r="AW4" s="148"/>
      <c r="AX4" s="148"/>
      <c r="AY4" s="148"/>
      <c r="AZ4" s="148"/>
      <c r="BA4" s="148"/>
      <c r="BB4" s="149"/>
      <c r="BC4" s="3"/>
    </row>
    <row r="5" spans="3:55" ht="11.1" customHeight="1" x14ac:dyDescent="0.15">
      <c r="C5" s="238"/>
      <c r="D5" s="152" t="s">
        <v>1</v>
      </c>
      <c r="E5" s="153"/>
      <c r="F5" s="153"/>
      <c r="G5" s="240"/>
      <c r="H5" s="150"/>
      <c r="I5" s="150"/>
      <c r="J5" s="150"/>
      <c r="K5" s="150"/>
      <c r="L5" s="150"/>
      <c r="M5" s="150"/>
      <c r="N5" s="150"/>
      <c r="O5" s="150"/>
      <c r="P5" s="150"/>
      <c r="Q5" s="150"/>
      <c r="R5" s="150"/>
      <c r="S5" s="150"/>
      <c r="T5" s="150"/>
      <c r="U5" s="150"/>
      <c r="V5" s="150"/>
      <c r="W5" s="150"/>
      <c r="X5" s="150"/>
      <c r="Y5" s="150"/>
      <c r="Z5" s="150"/>
      <c r="AA5" s="151"/>
      <c r="AB5" s="3"/>
      <c r="AC5" s="3"/>
      <c r="AD5" s="238"/>
      <c r="AE5" s="152" t="s">
        <v>1</v>
      </c>
      <c r="AF5" s="153"/>
      <c r="AG5" s="153"/>
      <c r="AH5" s="240"/>
      <c r="AI5" s="150"/>
      <c r="AJ5" s="150"/>
      <c r="AK5" s="150"/>
      <c r="AL5" s="150"/>
      <c r="AM5" s="150"/>
      <c r="AN5" s="150"/>
      <c r="AO5" s="150"/>
      <c r="AP5" s="150"/>
      <c r="AQ5" s="150"/>
      <c r="AR5" s="150"/>
      <c r="AS5" s="150"/>
      <c r="AT5" s="150"/>
      <c r="AU5" s="150"/>
      <c r="AV5" s="150"/>
      <c r="AW5" s="150"/>
      <c r="AX5" s="150"/>
      <c r="AY5" s="150"/>
      <c r="AZ5" s="150"/>
      <c r="BA5" s="150"/>
      <c r="BB5" s="151"/>
      <c r="BC5" s="3"/>
    </row>
    <row r="6" spans="3:55" ht="8.1" customHeight="1" x14ac:dyDescent="0.15">
      <c r="C6" s="221" t="s">
        <v>2</v>
      </c>
      <c r="D6" s="223" t="s">
        <v>3</v>
      </c>
      <c r="E6" s="224"/>
      <c r="F6" s="224"/>
      <c r="G6" s="227" t="str">
        <f>IF(入力!$D$9="","",IF(INDEX(データ!$H$3:$O$48,MATCH("名称",データ!$G$3:$G$48,0),MATCH(入力!$D$9,データ!$H$2:$O$2,0))="","",INDEX(データ!$H$3:$O$48,MATCH("名称",データ!$G$3:$G$48,0),MATCH(入力!$D$9,データ!$H$2:$O$2,0))))</f>
        <v/>
      </c>
      <c r="H6" s="228"/>
      <c r="I6" s="228"/>
      <c r="J6" s="228"/>
      <c r="K6" s="228"/>
      <c r="L6" s="228"/>
      <c r="M6" s="228"/>
      <c r="N6" s="231" t="s">
        <v>121</v>
      </c>
      <c r="O6" s="232"/>
      <c r="P6" s="232"/>
      <c r="Q6" s="232"/>
      <c r="R6" s="232"/>
      <c r="S6" s="232"/>
      <c r="T6" s="232"/>
      <c r="U6" s="232"/>
      <c r="V6" s="232"/>
      <c r="W6" s="232"/>
      <c r="X6" s="232"/>
      <c r="Y6" s="232"/>
      <c r="Z6" s="232"/>
      <c r="AA6" s="233"/>
      <c r="AB6" s="4"/>
      <c r="AC6" s="4"/>
      <c r="AD6" s="221" t="s">
        <v>2</v>
      </c>
      <c r="AE6" s="223" t="s">
        <v>3</v>
      </c>
      <c r="AF6" s="224"/>
      <c r="AG6" s="224"/>
      <c r="AH6" s="227" t="str">
        <f>IF(入力!$E$9="","",IF(INDEX(データ!$H$3:$O$48,MATCH("名称",データ!$G$3:$G$48,0),MATCH(入力!$E$9,データ!$H$2:$O$2,0))="","",INDEX(データ!$H$3:$O$48,MATCH("名称",データ!$G$3:$G$48,0),MATCH(入力!$E$9,データ!$H$2:$O$2,0))))</f>
        <v/>
      </c>
      <c r="AI6" s="228"/>
      <c r="AJ6" s="228"/>
      <c r="AK6" s="228"/>
      <c r="AL6" s="228"/>
      <c r="AM6" s="228"/>
      <c r="AN6" s="228"/>
      <c r="AO6" s="231" t="s">
        <v>121</v>
      </c>
      <c r="AP6" s="232"/>
      <c r="AQ6" s="232"/>
      <c r="AR6" s="232"/>
      <c r="AS6" s="232"/>
      <c r="AT6" s="232"/>
      <c r="AU6" s="232"/>
      <c r="AV6" s="232"/>
      <c r="AW6" s="232"/>
      <c r="AX6" s="232"/>
      <c r="AY6" s="232"/>
      <c r="AZ6" s="232"/>
      <c r="BA6" s="232"/>
      <c r="BB6" s="233"/>
      <c r="BC6" s="4"/>
    </row>
    <row r="7" spans="3:55" ht="3" customHeight="1" x14ac:dyDescent="0.15">
      <c r="C7" s="221"/>
      <c r="D7" s="225"/>
      <c r="E7" s="226"/>
      <c r="F7" s="226"/>
      <c r="G7" s="229"/>
      <c r="H7" s="230"/>
      <c r="I7" s="230"/>
      <c r="J7" s="230"/>
      <c r="K7" s="230"/>
      <c r="L7" s="230"/>
      <c r="M7" s="230"/>
      <c r="N7" s="135" t="str">
        <f>IF(入力!$D$9="","",IF(INDEX(データ!$H$3:$O$48,MATCH("マイナンバー",データ!$G$3:$G$48,0),MATCH(入力!$D$9,データ!$H$2:$O$2,0))="","",INDEX(データ!$H$3:$O$48,MATCH("マイナンバー",データ!$G$3:$G$48,0),MATCH(入力!$D$9,データ!$H$2:$O$2,0))))</f>
        <v/>
      </c>
      <c r="O7" s="137" t="str">
        <f>IF(入力!$D$9="","",IF(INDEX(データ!$H$3:$O$48,MATCH("マイナンバー１",データ!$G$3:$G$48,0),MATCH(入力!$D$9,データ!$H$2:$O$2,0))="","",INDEX(データ!$H$3:$O$48,MATCH("マイナンバー１",データ!$G$3:$G$48,0),MATCH(入力!$D$9,データ!$H$2:$O$2,0))))</f>
        <v/>
      </c>
      <c r="P7" s="137" t="str">
        <f>IF(入力!$D$9="","",IF(INDEX(データ!$H$3:$O$48,MATCH("マイナンバー２",データ!$G$3:$G$48,0),MATCH(入力!$D$9,データ!$H$2:$O$2,0))="","",INDEX(データ!$H$3:$O$48,MATCH("マイナンバー２",データ!$G$3:$G$48,0),MATCH(入力!$D$9,データ!$H$2:$O$2,0))))</f>
        <v/>
      </c>
      <c r="Q7" s="137" t="str">
        <f>IF(入力!$D$9="","",IF(INDEX(データ!$H$3:$O$48,MATCH("マイナンバー３",データ!$G$3:$G$48,0),MATCH(入力!$D$9,データ!$H$2:$O$2,0))="","",INDEX(データ!$H$3:$O$48,MATCH("マイナンバー３",データ!$G$3:$G$48,0),MATCH(入力!$D$9,データ!$H$2:$O$2,0))))</f>
        <v/>
      </c>
      <c r="R7" s="234"/>
      <c r="S7" s="137" t="str">
        <f>IF(入力!$D$9="","",IF(INDEX(データ!$H$3:$O$48,MATCH("マイナンバー４",データ!$G$3:$G$48,0),MATCH(入力!$D$9,データ!$H$2:$O$2,0))="","",INDEX(データ!$H$3:$O$48,MATCH("マイナンバー４",データ!$G$3:$G$48,0),MATCH(入力!$D$9,データ!$H$2:$O$2,0))))</f>
        <v/>
      </c>
      <c r="T7" s="137" t="str">
        <f>IF(入力!$D$9="","",IF(INDEX(データ!$H$3:$O$48,MATCH("マイナンバー５",データ!$G$3:$G$48,0),MATCH(入力!$D$9,データ!$H$2:$O$2,0))="","",INDEX(データ!$H$3:$O$48,MATCH("マイナンバー５",データ!$G$3:$G$48,0),MATCH(入力!$D$9,データ!$H$2:$O$2,0))))</f>
        <v/>
      </c>
      <c r="U7" s="137" t="str">
        <f>IF(入力!$D$9="","",IF(INDEX(データ!$H$3:$O$48,MATCH("マイナンバー６",データ!$G$3:$G$48,0),MATCH(入力!$D$9,データ!$H$2:$O$2,0))="","",INDEX(データ!$H$3:$O$48,MATCH("マイナンバー６",データ!$G$3:$G$48,0),MATCH(入力!$D$9,データ!$H$2:$O$2,0))))</f>
        <v/>
      </c>
      <c r="V7" s="137" t="str">
        <f>IF(入力!$D$9="","",IF(INDEX(データ!$H$3:$O$48,MATCH("マイナンバー７",データ!$G$3:$G$48,0),MATCH(入力!$D$9,データ!$H$2:$O$2,0))="","",INDEX(データ!$H$3:$O$48,MATCH("マイナンバー７",データ!$G$3:$G$48,0),MATCH(入力!$D$9,データ!$H$2:$O$2,0))))</f>
        <v/>
      </c>
      <c r="W7" s="181" t="str">
        <f>IF(入力!$D$9="","",IF(INDEX(データ!$H$3:$O$48,MATCH("マイナンバー８",データ!$G$3:$G$48,0),MATCH(入力!$D$9,データ!$H$2:$O$2,0))="","",INDEX(データ!$H$3:$O$48,MATCH("マイナンバー８",データ!$G$3:$G$48,0),MATCH(入力!$D$9,データ!$H$2:$O$2,0))))</f>
        <v/>
      </c>
      <c r="X7" s="137" t="str">
        <f>IF(入力!$D$9="","",IF(INDEX(データ!$H$3:$O$48,MATCH("マイナンバー９",データ!$G$3:$G$48,0),MATCH(入力!$D$9,データ!$H$2:$O$2,0))="","",INDEX(データ!$H$3:$O$48,MATCH("マイナンバー９",データ!$G$3:$G$48,0),MATCH(入力!$D$9,データ!$H$2:$O$2,0))))</f>
        <v/>
      </c>
      <c r="Y7" s="137" t="str">
        <f>IF(入力!$D$9="","",IF(INDEX(データ!$H$3:$O$48,MATCH("マイナンバー１０",データ!$G$3:$G$48,0),MATCH(入力!$D$9,データ!$H$2:$O$2,0))="","",INDEX(データ!$H$3:$O$48,MATCH("マイナンバー１０",データ!$G$3:$G$48,0),MATCH(入力!$D$9,データ!$H$2:$O$2,0))))</f>
        <v/>
      </c>
      <c r="Z7" s="181" t="str">
        <f>IF(入力!$D$9="","",IF(INDEX(データ!$H$3:$O$48,MATCH("マイナンバー１１",データ!$G$3:$G$48,0),MATCH(入力!$D$9,データ!$H$2:$O$2,0))="","",INDEX(データ!$H$3:$O$48,MATCH("マイナンバー１１",データ!$G$3:$G$48,0),MATCH(入力!$D$9,データ!$H$2:$O$2,0))))</f>
        <v/>
      </c>
      <c r="AA7" s="183" t="str">
        <f>IF(入力!$D$9="","",IF(INDEX(データ!$H$3:$O$48,MATCH("マイナンバー１２",データ!$G$3:$G$48,0),MATCH(入力!$D$9,データ!$H$2:$O$2,0))="","",INDEX(データ!$H$3:$O$48,MATCH("マイナンバー１２",データ!$G$3:$G$48,0),MATCH(入力!$D$9,データ!$H$2:$O$2,0))))</f>
        <v/>
      </c>
      <c r="AB7" s="4"/>
      <c r="AC7" s="4"/>
      <c r="AD7" s="221"/>
      <c r="AE7" s="225"/>
      <c r="AF7" s="226"/>
      <c r="AG7" s="226"/>
      <c r="AH7" s="229"/>
      <c r="AI7" s="230"/>
      <c r="AJ7" s="230"/>
      <c r="AK7" s="230"/>
      <c r="AL7" s="230"/>
      <c r="AM7" s="230"/>
      <c r="AN7" s="230"/>
      <c r="AO7" s="135" t="str">
        <f>IF(入力!$E$9="","",IF(INDEX(データ!$H$3:$O$48,MATCH("マイナンバー",データ!$G$3:$G$48,0),MATCH(入力!$E$9,データ!$H$2:$O$2,0))="","",INDEX(データ!$H$3:$O$48,MATCH("マイナンバー",データ!$G$3:$G$48,0),MATCH(入力!$E$9,データ!$H$2:$O$2,0))))</f>
        <v/>
      </c>
      <c r="AP7" s="137" t="str">
        <f>IF(入力!$E$9="","",IF(INDEX(データ!$H$3:$O$48,MATCH("マイナンバー１",データ!$G$3:$G$48,0),MATCH(入力!$E$9,データ!$H$2:$O$2,0))="","",INDEX(データ!$H$3:$O$48,MATCH("マイナンバー１",データ!$G$3:$G$48,0),MATCH(入力!$E$9,データ!$H$2:$O$2,0))))</f>
        <v/>
      </c>
      <c r="AQ7" s="137" t="str">
        <f>IF(入力!$E$9="","",IF(INDEX(データ!$H$3:$O$48,MATCH("マイナンバー２",データ!$G$3:$G$48,0),MATCH(入力!$E$9,データ!$H$2:$O$2,0))="","",INDEX(データ!$H$3:$O$48,MATCH("マイナンバー２",データ!$G$3:$G$48,0),MATCH(入力!$E$9,データ!$H$2:$O$2,0))))</f>
        <v/>
      </c>
      <c r="AR7" s="137" t="str">
        <f>IF(入力!$E$9="","",IF(INDEX(データ!$H$3:$O$48,MATCH("マイナンバー３",データ!$G$3:$G$48,0),MATCH(入力!$E$9,データ!$H$2:$O$2,0))="","",INDEX(データ!$H$3:$O$48,MATCH("マイナンバー３",データ!$G$3:$G$48,0),MATCH(入力!$E$9,データ!$H$2:$O$2,0))))</f>
        <v/>
      </c>
      <c r="AS7" s="234"/>
      <c r="AT7" s="137" t="str">
        <f>IF(入力!$E$9="","",IF(INDEX(データ!$H$3:$O$48,MATCH("マイナンバー４",データ!$G$3:$G$48,0),MATCH(入力!$E$9,データ!$H$2:$O$2,0))="","",INDEX(データ!$H$3:$O$48,MATCH("マイナンバー４",データ!$G$3:$G$48,0),MATCH(入力!$E$9,データ!$H$2:$O$2,0))))</f>
        <v/>
      </c>
      <c r="AU7" s="137" t="str">
        <f>IF(入力!$E$9="","",IF(INDEX(データ!$H$3:$O$48,MATCH("マイナンバー５",データ!$G$3:$G$48,0),MATCH(入力!$E$9,データ!$H$2:$O$2,0))="","",INDEX(データ!$H$3:$O$48,MATCH("マイナンバー５",データ!$G$3:$G$48,0),MATCH(入力!$E$9,データ!$H$2:$O$2,0))))</f>
        <v/>
      </c>
      <c r="AV7" s="137" t="str">
        <f>IF(入力!$E$9="","",IF(INDEX(データ!$H$3:$O$48,MATCH("マイナンバー６",データ!$G$3:$G$48,0),MATCH(入力!$E$9,データ!$H$2:$O$2,0))="","",INDEX(データ!$H$3:$O$48,MATCH("マイナンバー６",データ!$G$3:$G$48,0),MATCH(入力!$E$9,データ!$H$2:$O$2,0))))</f>
        <v/>
      </c>
      <c r="AW7" s="137" t="str">
        <f>IF(入力!$E$9="","",IF(INDEX(データ!$H$3:$O$48,MATCH("マイナンバー７",データ!$G$3:$G$48,0),MATCH(入力!$E$9,データ!$H$2:$O$2,0))="","",INDEX(データ!$H$3:$O$48,MATCH("マイナンバー７",データ!$G$3:$G$48,0),MATCH(入力!$E$9,データ!$H$2:$O$2,0))))</f>
        <v/>
      </c>
      <c r="AX7" s="181" t="str">
        <f>IF(入力!$E$9="","",IF(INDEX(データ!$H$3:$O$48,MATCH("マイナンバー８",データ!$G$3:$G$48,0),MATCH(入力!$E$9,データ!$H$2:$O$2,0))="","",INDEX(データ!$H$3:$O$48,MATCH("マイナンバー８",データ!$G$3:$G$48,0),MATCH(入力!$E$9,データ!$H$2:$O$2,0))))</f>
        <v/>
      </c>
      <c r="AY7" s="137" t="str">
        <f>IF(入力!$E$9="","",IF(INDEX(データ!$H$3:$O$48,MATCH("マイナンバー９",データ!$G$3:$G$48,0),MATCH(入力!$E$9,データ!$H$2:$O$2,0))="","",INDEX(データ!$H$3:$O$48,MATCH("マイナンバー９",データ!$G$3:$G$48,0),MATCH(入力!$E$9,データ!$H$2:$O$2,0))))</f>
        <v/>
      </c>
      <c r="AZ7" s="137" t="str">
        <f>IF(入力!$E$9="","",IF(INDEX(データ!$H$3:$O$48,MATCH("マイナンバー１０",データ!$G$3:$G$48,0),MATCH(入力!$E$9,データ!$H$2:$O$2,0))="","",INDEX(データ!$H$3:$O$48,MATCH("マイナンバー１０",データ!$G$3:$G$48,0),MATCH(入力!$E$9,データ!$H$2:$O$2,0))))</f>
        <v/>
      </c>
      <c r="BA7" s="181" t="str">
        <f>IF(入力!$E$9="","",IF(INDEX(データ!$H$3:$O$48,MATCH("マイナンバー１１",データ!$G$3:$G$48,0),MATCH(入力!$E$9,データ!$H$2:$O$2,0))="","",INDEX(データ!$H$3:$O$48,MATCH("マイナンバー１１",データ!$G$3:$G$48,0),MATCH(入力!$E$9,データ!$H$2:$O$2,0))))</f>
        <v/>
      </c>
      <c r="BB7" s="183" t="str">
        <f>IF(入力!$E$9="","",IF(INDEX(データ!$H$3:$O$48,MATCH("マイナンバー１２",データ!$G$3:$G$48,0),MATCH(入力!$E$9,データ!$H$2:$O$2,0))="","",INDEX(データ!$H$3:$O$48,MATCH("マイナンバー１２",データ!$G$3:$G$48,0),MATCH(入力!$E$9,データ!$H$2:$O$2,0))))</f>
        <v/>
      </c>
      <c r="BC7" s="4"/>
    </row>
    <row r="8" spans="3:55" ht="11.1" customHeight="1" x14ac:dyDescent="0.15">
      <c r="C8" s="222"/>
      <c r="D8" s="185" t="s">
        <v>4</v>
      </c>
      <c r="E8" s="186"/>
      <c r="F8" s="186"/>
      <c r="G8" s="229"/>
      <c r="H8" s="230"/>
      <c r="I8" s="230"/>
      <c r="J8" s="230"/>
      <c r="K8" s="230"/>
      <c r="L8" s="230"/>
      <c r="M8" s="230"/>
      <c r="N8" s="136"/>
      <c r="O8" s="138"/>
      <c r="P8" s="138"/>
      <c r="Q8" s="138"/>
      <c r="R8" s="235"/>
      <c r="S8" s="138"/>
      <c r="T8" s="138"/>
      <c r="U8" s="138"/>
      <c r="V8" s="138"/>
      <c r="W8" s="182"/>
      <c r="X8" s="138"/>
      <c r="Y8" s="138"/>
      <c r="Z8" s="182"/>
      <c r="AA8" s="184"/>
      <c r="AB8" s="4"/>
      <c r="AC8" s="4"/>
      <c r="AD8" s="222"/>
      <c r="AE8" s="185" t="s">
        <v>4</v>
      </c>
      <c r="AF8" s="186"/>
      <c r="AG8" s="186"/>
      <c r="AH8" s="229"/>
      <c r="AI8" s="230"/>
      <c r="AJ8" s="230"/>
      <c r="AK8" s="230"/>
      <c r="AL8" s="230"/>
      <c r="AM8" s="230"/>
      <c r="AN8" s="230"/>
      <c r="AO8" s="136"/>
      <c r="AP8" s="138"/>
      <c r="AQ8" s="138"/>
      <c r="AR8" s="138"/>
      <c r="AS8" s="235"/>
      <c r="AT8" s="138"/>
      <c r="AU8" s="138"/>
      <c r="AV8" s="138"/>
      <c r="AW8" s="138"/>
      <c r="AX8" s="182"/>
      <c r="AY8" s="138"/>
      <c r="AZ8" s="138"/>
      <c r="BA8" s="182"/>
      <c r="BB8" s="184"/>
      <c r="BC8" s="4"/>
    </row>
    <row r="9" spans="3:55" ht="15.95" customHeight="1" x14ac:dyDescent="0.15">
      <c r="C9" s="187" t="s">
        <v>30</v>
      </c>
      <c r="D9" s="188"/>
      <c r="E9" s="188"/>
      <c r="F9" s="188"/>
      <c r="G9" s="189"/>
      <c r="H9" s="190" t="s">
        <v>32</v>
      </c>
      <c r="I9" s="191"/>
      <c r="J9" s="192"/>
      <c r="K9" s="193" t="s">
        <v>35</v>
      </c>
      <c r="L9" s="194"/>
      <c r="M9" s="194"/>
      <c r="N9" s="194"/>
      <c r="O9" s="194"/>
      <c r="P9" s="194"/>
      <c r="Q9" s="195"/>
      <c r="R9" s="196" t="s">
        <v>37</v>
      </c>
      <c r="S9" s="197"/>
      <c r="T9" s="197"/>
      <c r="U9" s="197"/>
      <c r="V9" s="197"/>
      <c r="W9" s="197"/>
      <c r="X9" s="197"/>
      <c r="Y9" s="197"/>
      <c r="Z9" s="197"/>
      <c r="AA9" s="198"/>
      <c r="AB9" s="10"/>
      <c r="AC9" s="10"/>
      <c r="AD9" s="187" t="s">
        <v>30</v>
      </c>
      <c r="AE9" s="188"/>
      <c r="AF9" s="188"/>
      <c r="AG9" s="188"/>
      <c r="AH9" s="189"/>
      <c r="AI9" s="190" t="s">
        <v>32</v>
      </c>
      <c r="AJ9" s="191"/>
      <c r="AK9" s="192"/>
      <c r="AL9" s="193" t="s">
        <v>35</v>
      </c>
      <c r="AM9" s="194"/>
      <c r="AN9" s="194"/>
      <c r="AO9" s="194"/>
      <c r="AP9" s="194"/>
      <c r="AQ9" s="194"/>
      <c r="AR9" s="195"/>
      <c r="AS9" s="196" t="s">
        <v>37</v>
      </c>
      <c r="AT9" s="197"/>
      <c r="AU9" s="197"/>
      <c r="AV9" s="197"/>
      <c r="AW9" s="197"/>
      <c r="AX9" s="197"/>
      <c r="AY9" s="197"/>
      <c r="AZ9" s="197"/>
      <c r="BA9" s="197"/>
      <c r="BB9" s="198"/>
      <c r="BC9" s="10"/>
    </row>
    <row r="10" spans="3:55" ht="17.25" customHeight="1" x14ac:dyDescent="0.15">
      <c r="C10" s="199" t="str">
        <f>IF(入力!$D$9="","",IF(INDEX(データ!$H$3:$O$48,MATCH("区分",データ!$G$3:$G$48,0),MATCH(入力!$D$9,データ!$H$2:$O$2,0))="","",INDEX(データ!$H$3:$O$48,MATCH("区分",データ!$G$3:$G$48,0),MATCH(入力!$D$9,データ!$H$2:$O$2,0))))</f>
        <v/>
      </c>
      <c r="D10" s="200"/>
      <c r="E10" s="200"/>
      <c r="F10" s="200"/>
      <c r="G10" s="201"/>
      <c r="H10" s="205" t="str">
        <f>IF(入力!$D$9="","",IF(INDEX(データ!$H$3:$O$48,MATCH("細目",データ!$G$3:$G$48,0),MATCH(入力!$D$9,データ!$H$2:$O$2,0))="","",INDEX(データ!$H$3:$O$48,MATCH("細目",データ!$G$3:$G$48,0),MATCH(入力!$D$9,データ!$H$2:$O$2,0))))</f>
        <v/>
      </c>
      <c r="I10" s="206"/>
      <c r="J10" s="207"/>
      <c r="K10" s="211" t="str">
        <f>IF(入力!$D$9="","",IF(INDEX(データ!$H$3:$O$48,MATCH("支払金額",データ!$G$3:$G$48,0),MATCH(入力!$D$9,データ!$H$2:$O$2,0))="","",INDEX(データ!$H$3:$O$48,MATCH("支払金額",データ!$G$3:$G$48,0),MATCH(入力!$D$9,データ!$H$2:$O$2,0))))</f>
        <v/>
      </c>
      <c r="L10" s="212"/>
      <c r="M10" s="212"/>
      <c r="N10" s="212"/>
      <c r="O10" s="212"/>
      <c r="P10" s="212"/>
      <c r="Q10" s="213"/>
      <c r="R10" s="214" t="str">
        <f>IF(入力!$D$9="","",IF(INDEX(データ!$H$3:$O$48,MATCH("源泉",データ!$G$3:$G$48,0),MATCH(入力!$D$9,データ!$H$2:$O$2,0))="","",INDEX(データ!$H$3:$O$48,MATCH("源泉",データ!$G$3:$G$48,0),MATCH(入力!$D$9,データ!$H$2:$O$2,0))))</f>
        <v/>
      </c>
      <c r="S10" s="215"/>
      <c r="T10" s="215"/>
      <c r="U10" s="215"/>
      <c r="V10" s="215"/>
      <c r="W10" s="215"/>
      <c r="X10" s="215"/>
      <c r="Y10" s="215"/>
      <c r="Z10" s="215"/>
      <c r="AA10" s="216"/>
      <c r="AB10" s="7"/>
      <c r="AC10" s="7"/>
      <c r="AD10" s="199" t="str">
        <f>IF(入力!$E$9="","",IF(INDEX(データ!$H$3:$O$48,MATCH("区分",データ!$G$3:$G$48,0),MATCH(入力!$E$9,データ!$H$2:$O$2,0))="","",INDEX(データ!$H$3:$O$48,MATCH("区分",データ!$G$3:$G$48,0),MATCH(入力!$E$9,データ!$H$2:$O$2,0))))</f>
        <v/>
      </c>
      <c r="AE10" s="200"/>
      <c r="AF10" s="200"/>
      <c r="AG10" s="200"/>
      <c r="AH10" s="201"/>
      <c r="AI10" s="205" t="str">
        <f>IF(入力!$E$9="","",IF(INDEX(データ!$H$3:$O$48,MATCH("細目",データ!$G$3:$G$48,0),MATCH(入力!$E$9,データ!$H$2:$O$2,0))="","",INDEX(データ!$H$3:$O$48,MATCH("細目",データ!$G$3:$G$48,0),MATCH(入力!$E$9,データ!$H$2:$O$2,0))))</f>
        <v/>
      </c>
      <c r="AJ10" s="206"/>
      <c r="AK10" s="207"/>
      <c r="AL10" s="211" t="str">
        <f>IF(入力!$E$9="","",IF(INDEX(データ!$H$3:$O$48,MATCH("支払金額",データ!$G$3:$G$48,0),MATCH(入力!$E$9,データ!$H$2:$O$2,0))="","",INDEX(データ!$H$3:$O$48,MATCH("支払金額",データ!$G$3:$G$48,0),MATCH(入力!$E$9,データ!$H$2:$O$2,0))))</f>
        <v/>
      </c>
      <c r="AM10" s="212"/>
      <c r="AN10" s="212"/>
      <c r="AO10" s="212"/>
      <c r="AP10" s="212"/>
      <c r="AQ10" s="212"/>
      <c r="AR10" s="213"/>
      <c r="AS10" s="214" t="str">
        <f>IF(入力!$E$9="","",IF(INDEX(データ!$H$3:$O$48,MATCH("源泉",データ!$G$3:$G$48,0),MATCH(入力!$E$9,データ!$H$2:$O$2,0))="","",INDEX(データ!$H$3:$O$48,MATCH("源泉",データ!$G$3:$G$48,0),MATCH(入力!$E$9,データ!$H$2:$O$2,0))))</f>
        <v/>
      </c>
      <c r="AT10" s="215"/>
      <c r="AU10" s="215"/>
      <c r="AV10" s="215"/>
      <c r="AW10" s="215"/>
      <c r="AX10" s="215"/>
      <c r="AY10" s="215"/>
      <c r="AZ10" s="215"/>
      <c r="BA10" s="215"/>
      <c r="BB10" s="216"/>
      <c r="BC10" s="7"/>
    </row>
    <row r="11" spans="3:55" ht="11.45" customHeight="1" x14ac:dyDescent="0.15">
      <c r="C11" s="202"/>
      <c r="D11" s="203"/>
      <c r="E11" s="203"/>
      <c r="F11" s="203"/>
      <c r="G11" s="204"/>
      <c r="H11" s="208"/>
      <c r="I11" s="209"/>
      <c r="J11" s="210"/>
      <c r="K11" s="217" t="str">
        <f>IF(入力!$D$9="","",IF(INDEX(データ!$H$3:$O$48,MATCH("支払金額２",データ!$G$3:$G$48,0),MATCH(入力!$D$9,データ!$H$2:$O$2,0))="","",INDEX(データ!$H$3:$O$48,MATCH("支払金額２",データ!$G$3:$G$48,0),MATCH(入力!$D$9,データ!$H$2:$O$2,0))))</f>
        <v/>
      </c>
      <c r="L11" s="218"/>
      <c r="M11" s="218"/>
      <c r="N11" s="218"/>
      <c r="O11" s="218"/>
      <c r="P11" s="218"/>
      <c r="Q11" s="219"/>
      <c r="R11" s="217" t="str">
        <f>IF(入力!$D$9="","",IF(INDEX(データ!$H$3:$O$48,MATCH("源泉２",データ!$G$3:$G$48,0),MATCH(入力!$D$9,データ!$H$2:$O$2,0))="","",INDEX(データ!$H$3:$O$48,MATCH("源泉２",データ!$G$3:$G$48,0),MATCH(入力!$D$9,データ!$H$2:$O$2,0))))</f>
        <v/>
      </c>
      <c r="S11" s="218"/>
      <c r="T11" s="218"/>
      <c r="U11" s="218"/>
      <c r="V11" s="218"/>
      <c r="W11" s="218"/>
      <c r="X11" s="218"/>
      <c r="Y11" s="218"/>
      <c r="Z11" s="218"/>
      <c r="AA11" s="220"/>
      <c r="AB11" s="7"/>
      <c r="AC11" s="7"/>
      <c r="AD11" s="202"/>
      <c r="AE11" s="203"/>
      <c r="AF11" s="203"/>
      <c r="AG11" s="203"/>
      <c r="AH11" s="204"/>
      <c r="AI11" s="208"/>
      <c r="AJ11" s="209"/>
      <c r="AK11" s="210"/>
      <c r="AL11" s="217" t="str">
        <f>IF(入力!$E$9="","",IF(INDEX(データ!$H$3:$O$48,MATCH("支払金額２",データ!$G$3:$G$48,0),MATCH(入力!$E$9,データ!$H$2:$O$2,0))="","",INDEX(データ!$H$3:$O$48,MATCH("支払金額２",データ!$G$3:$G$48,0),MATCH(入力!$E$9,データ!$H$2:$O$2,0))))</f>
        <v/>
      </c>
      <c r="AM11" s="218"/>
      <c r="AN11" s="218"/>
      <c r="AO11" s="218"/>
      <c r="AP11" s="218"/>
      <c r="AQ11" s="218"/>
      <c r="AR11" s="219"/>
      <c r="AS11" s="217" t="str">
        <f>IF(入力!$E$9="","",IF(INDEX(データ!$H$3:$O$48,MATCH("源泉２",データ!$G$3:$G$48,0),MATCH(入力!$E$9,データ!$H$2:$O$2,0))="","",INDEX(データ!$H$3:$O$48,MATCH("源泉２",データ!$G$3:$G$48,0),MATCH(入力!$E$9,データ!$H$2:$O$2,0))))</f>
        <v/>
      </c>
      <c r="AT11" s="218"/>
      <c r="AU11" s="218"/>
      <c r="AV11" s="218"/>
      <c r="AW11" s="218"/>
      <c r="AX11" s="218"/>
      <c r="AY11" s="218"/>
      <c r="AZ11" s="218"/>
      <c r="BA11" s="218"/>
      <c r="BB11" s="220"/>
      <c r="BC11" s="7"/>
    </row>
    <row r="12" spans="3:55" ht="11.1" customHeight="1" x14ac:dyDescent="0.15">
      <c r="C12" s="248" t="str">
        <f>IF(入力!$D$9="","",IF(INDEX(データ!$H$3:$O$48,MATCH("区分２",データ!$G$3:$G$48,0),MATCH(入力!$D$9,データ!$H$2:$O$2,0))="","",INDEX(データ!$H$3:$O$48,MATCH("区分２",データ!$G$3:$G$48,0),MATCH(入力!$D$9,データ!$H$2:$O$2,0))))</f>
        <v/>
      </c>
      <c r="D12" s="249"/>
      <c r="E12" s="249"/>
      <c r="F12" s="249"/>
      <c r="G12" s="250"/>
      <c r="H12" s="254" t="str">
        <f>IF(入力!$D$9="","",IF(INDEX(データ!$H$3:$O$48,MATCH("細目２",データ!$G$3:$G$48,0),MATCH(入力!$D$9,データ!$H$2:$O$2,0))="","",INDEX(データ!$H$3:$O$48,MATCH("細目２",データ!$G$3:$G$48,0),MATCH(入力!$D$9,データ!$H$2:$O$2,0))))</f>
        <v/>
      </c>
      <c r="I12" s="255"/>
      <c r="J12" s="256"/>
      <c r="K12" s="241" t="str">
        <f>IF(入力!$D$9="","",IF(INDEX(データ!$H$3:$O$48,MATCH("支払金額３",データ!$G$3:$G$48,0),MATCH(入力!$D$9,データ!$H$2:$O$2,0))="","",INDEX(データ!$H$3:$O$48,MATCH("支払金額３",データ!$G$3:$G$48,0),MATCH(入力!$D$9,データ!$H$2:$O$2,0))))</f>
        <v/>
      </c>
      <c r="L12" s="242"/>
      <c r="M12" s="242"/>
      <c r="N12" s="242"/>
      <c r="O12" s="242"/>
      <c r="P12" s="242"/>
      <c r="Q12" s="257"/>
      <c r="R12" s="241" t="str">
        <f>IF(入力!$D$9="","",IF(INDEX(データ!$H$3:$O$48,MATCH("源泉３",データ!$G$3:$G$48,0),MATCH(入力!$D$9,データ!$H$2:$O$2,0))="","",INDEX(データ!$H$3:$O$48,MATCH("源泉３",データ!$G$3:$G$48,0),MATCH(入力!$D$9,データ!$H$2:$O$2,0))))</f>
        <v/>
      </c>
      <c r="S12" s="242"/>
      <c r="T12" s="242"/>
      <c r="U12" s="242"/>
      <c r="V12" s="242"/>
      <c r="W12" s="242"/>
      <c r="X12" s="242"/>
      <c r="Y12" s="242"/>
      <c r="Z12" s="242"/>
      <c r="AA12" s="243"/>
      <c r="AB12" s="7"/>
      <c r="AC12" s="7"/>
      <c r="AD12" s="248" t="str">
        <f>IF(入力!$E$9="","",IF(INDEX(データ!$H$3:$O$48,MATCH("区分２",データ!$G$3:$G$48,0),MATCH(入力!$E$9,データ!$H$2:$O$2,0))="","",INDEX(データ!$H$3:$O$48,MATCH("区分２",データ!$G$3:$G$48,0),MATCH(入力!$E$9,データ!$H$2:$O$2,0))))</f>
        <v/>
      </c>
      <c r="AE12" s="249"/>
      <c r="AF12" s="249"/>
      <c r="AG12" s="249"/>
      <c r="AH12" s="250"/>
      <c r="AI12" s="254" t="str">
        <f>IF(入力!$E$9="","",IF(INDEX(データ!$H$3:$O$48,MATCH("細目２",データ!$G$3:$G$48,0),MATCH(入力!$E$9,データ!$H$2:$O$2,0))="","",INDEX(データ!$H$3:$O$48,MATCH("細目２",データ!$G$3:$G$48,0),MATCH(入力!$E$9,データ!$H$2:$O$2,0))))</f>
        <v/>
      </c>
      <c r="AJ12" s="255"/>
      <c r="AK12" s="256"/>
      <c r="AL12" s="241" t="str">
        <f>IF(入力!$E$9="","",IF(INDEX(データ!$H$3:$O$48,MATCH("支払金額３",データ!$G$3:$G$48,0),MATCH(入力!$E$9,データ!$H$2:$O$2,0))="","",INDEX(データ!$H$3:$O$48,MATCH("支払金額３",データ!$G$3:$G$48,0),MATCH(入力!$E$9,データ!$H$2:$O$2,0))))</f>
        <v/>
      </c>
      <c r="AM12" s="242"/>
      <c r="AN12" s="242"/>
      <c r="AO12" s="242"/>
      <c r="AP12" s="242"/>
      <c r="AQ12" s="242"/>
      <c r="AR12" s="257"/>
      <c r="AS12" s="241" t="str">
        <f>IF(入力!$E$9="","",IF(INDEX(データ!$H$3:$O$48,MATCH("源泉３",データ!$G$3:$G$48,0),MATCH(入力!$E$9,データ!$H$2:$O$2,0))="","",INDEX(データ!$H$3:$O$48,MATCH("源泉３",データ!$G$3:$G$48,0),MATCH(入力!$E$9,データ!$H$2:$O$2,0))))</f>
        <v/>
      </c>
      <c r="AT12" s="242"/>
      <c r="AU12" s="242"/>
      <c r="AV12" s="242"/>
      <c r="AW12" s="242"/>
      <c r="AX12" s="242"/>
      <c r="AY12" s="242"/>
      <c r="AZ12" s="242"/>
      <c r="BA12" s="242"/>
      <c r="BB12" s="243"/>
      <c r="BC12" s="7"/>
    </row>
    <row r="13" spans="3:55" ht="11.1" customHeight="1" x14ac:dyDescent="0.15">
      <c r="C13" s="251"/>
      <c r="D13" s="252"/>
      <c r="E13" s="252"/>
      <c r="F13" s="252"/>
      <c r="G13" s="253"/>
      <c r="H13" s="208"/>
      <c r="I13" s="209"/>
      <c r="J13" s="210"/>
      <c r="K13" s="258" t="str">
        <f>IF(入力!$D$9="","",IF(INDEX(データ!$H$3:$O$48,MATCH("支払金額４",データ!$G$3:$G$48,0),MATCH(入力!$D$9,データ!$H$2:$O$2,0))="","",INDEX(データ!$H$3:$O$48,MATCH("支払金額４",データ!$G$3:$G$48,0),MATCH(入力!$D$9,データ!$H$2:$O$2,0))))</f>
        <v/>
      </c>
      <c r="L13" s="259"/>
      <c r="M13" s="259"/>
      <c r="N13" s="259"/>
      <c r="O13" s="259"/>
      <c r="P13" s="259"/>
      <c r="Q13" s="260"/>
      <c r="R13" s="258" t="str">
        <f>IF(入力!$D$9="","",IF(INDEX(データ!$H$3:$O$48,MATCH("源泉４",データ!$G$3:$G$48,0),MATCH(入力!$D$9,データ!$H$2:$O$2,0))="","",INDEX(データ!$H$3:$O$48,MATCH("源泉４",データ!$G$3:$G$48,0),MATCH(入力!$D$9,データ!$H$2:$O$2,0))))</f>
        <v/>
      </c>
      <c r="S13" s="259"/>
      <c r="T13" s="259"/>
      <c r="U13" s="259"/>
      <c r="V13" s="259"/>
      <c r="W13" s="259"/>
      <c r="X13" s="259"/>
      <c r="Y13" s="259"/>
      <c r="Z13" s="259"/>
      <c r="AA13" s="261"/>
      <c r="AB13" s="7"/>
      <c r="AC13" s="7"/>
      <c r="AD13" s="251"/>
      <c r="AE13" s="252"/>
      <c r="AF13" s="252"/>
      <c r="AG13" s="252"/>
      <c r="AH13" s="253"/>
      <c r="AI13" s="208"/>
      <c r="AJ13" s="209"/>
      <c r="AK13" s="210"/>
      <c r="AL13" s="258" t="str">
        <f>IF(入力!$E$9="","",IF(INDEX(データ!$H$3:$O$48,MATCH("支払金額４",データ!$G$3:$G$48,0),MATCH(入力!$E$9,データ!$H$2:$O$2,0))="","",INDEX(データ!$H$3:$O$48,MATCH("支払金額４",データ!$G$3:$G$48,0),MATCH(入力!$E$9,データ!$H$2:$O$2,0))))</f>
        <v/>
      </c>
      <c r="AM13" s="259"/>
      <c r="AN13" s="259"/>
      <c r="AO13" s="259"/>
      <c r="AP13" s="259"/>
      <c r="AQ13" s="259"/>
      <c r="AR13" s="260"/>
      <c r="AS13" s="258" t="str">
        <f>IF(入力!$E$9="","",IF(INDEX(データ!$H$3:$O$48,MATCH("源泉４",データ!$G$3:$G$48,0),MATCH(入力!$E$9,データ!$H$2:$O$2,0))="","",INDEX(データ!$H$3:$O$48,MATCH("源泉４",データ!$G$3:$G$48,0),MATCH(入力!$E$9,データ!$H$2:$O$2,0))))</f>
        <v/>
      </c>
      <c r="AT13" s="259"/>
      <c r="AU13" s="259"/>
      <c r="AV13" s="259"/>
      <c r="AW13" s="259"/>
      <c r="AX13" s="259"/>
      <c r="AY13" s="259"/>
      <c r="AZ13" s="259"/>
      <c r="BA13" s="259"/>
      <c r="BB13" s="261"/>
      <c r="BC13" s="7"/>
    </row>
    <row r="14" spans="3:55" ht="11.1" customHeight="1" x14ac:dyDescent="0.15">
      <c r="C14" s="248" t="str">
        <f>IF(入力!$D$9="","",IF(INDEX(データ!$H$3:$O$48,MATCH("区分３",データ!$G$3:$G$48,0),MATCH(入力!$D$9,データ!$H$2:$O$2,0))="","",INDEX(データ!$H$3:$O$48,MATCH("区分３",データ!$G$3:$G$48,0),MATCH(入力!$D$9,データ!$H$2:$O$2,0))))</f>
        <v/>
      </c>
      <c r="D14" s="249"/>
      <c r="E14" s="249"/>
      <c r="F14" s="249"/>
      <c r="G14" s="250"/>
      <c r="H14" s="254" t="str">
        <f>IF(入力!$D$9="","",IF(INDEX(データ!$H$3:$O$48,MATCH("細目３",データ!$G$3:$G$48,0),MATCH(入力!$D$9,データ!$H$2:$O$2,0))="","",INDEX(データ!$H$3:$O$48,MATCH("細目３",データ!$G$3:$G$48,0),MATCH(入力!$D$9,データ!$H$2:$O$2,0))))</f>
        <v/>
      </c>
      <c r="I14" s="255"/>
      <c r="J14" s="256"/>
      <c r="K14" s="241" t="str">
        <f>IF(入力!$D$9="","",IF(INDEX(データ!$H$3:$O$48,MATCH("支払金額５",データ!$G$3:$G$48,0),MATCH(入力!$D$9,データ!$H$2:$O$2,0))="","",INDEX(データ!$H$3:$O$48,MATCH("支払金額５",データ!$G$3:$G$48,0),MATCH(入力!$D$9,データ!$H$2:$O$2,0))))</f>
        <v/>
      </c>
      <c r="L14" s="242"/>
      <c r="M14" s="242"/>
      <c r="N14" s="242"/>
      <c r="O14" s="242"/>
      <c r="P14" s="242"/>
      <c r="Q14" s="257"/>
      <c r="R14" s="241" t="str">
        <f>IF(入力!$D$9="","",IF(INDEX(データ!$H$3:$O$48,MATCH("源泉５",データ!$G$3:$G$48,0),MATCH(入力!$D$9,データ!$H$2:$O$2,0))="","",INDEX(データ!$H$3:$O$48,MATCH("源泉５",データ!$G$3:$G$48,0),MATCH(入力!$D$9,データ!$H$2:$O$2,0))))</f>
        <v/>
      </c>
      <c r="S14" s="242"/>
      <c r="T14" s="242"/>
      <c r="U14" s="242"/>
      <c r="V14" s="242"/>
      <c r="W14" s="242"/>
      <c r="X14" s="242"/>
      <c r="Y14" s="242"/>
      <c r="Z14" s="242"/>
      <c r="AA14" s="243"/>
      <c r="AB14" s="7"/>
      <c r="AC14" s="7"/>
      <c r="AD14" s="248" t="str">
        <f>IF(入力!$E$9="","",IF(INDEX(データ!$H$3:$O$48,MATCH("区分３",データ!$G$3:$G$48,0),MATCH(入力!$E$9,データ!$H$2:$O$2,0))="","",INDEX(データ!$H$3:$O$48,MATCH("区分３",データ!$G$3:$G$48,0),MATCH(入力!$E$9,データ!$H$2:$O$2,0))))</f>
        <v/>
      </c>
      <c r="AE14" s="249"/>
      <c r="AF14" s="249"/>
      <c r="AG14" s="249"/>
      <c r="AH14" s="250"/>
      <c r="AI14" s="254" t="str">
        <f>IF(入力!$E$9="","",IF(INDEX(データ!$H$3:$O$48,MATCH("細目３",データ!$G$3:$G$48,0),MATCH(入力!$E$9,データ!$H$2:$O$2,0))="","",INDEX(データ!$H$3:$O$48,MATCH("細目３",データ!$G$3:$G$48,0),MATCH(入力!$E$9,データ!$H$2:$O$2,0))))</f>
        <v/>
      </c>
      <c r="AJ14" s="255"/>
      <c r="AK14" s="256"/>
      <c r="AL14" s="241" t="str">
        <f>IF(入力!$E$9="","",IF(INDEX(データ!$H$3:$O$48,MATCH("支払金額５",データ!$G$3:$G$48,0),MATCH(入力!$E$9,データ!$H$2:$O$2,0))="","",INDEX(データ!$H$3:$O$48,MATCH("支払金額５",データ!$G$3:$G$48,0),MATCH(入力!$E$9,データ!$H$2:$O$2,0))))</f>
        <v/>
      </c>
      <c r="AM14" s="242"/>
      <c r="AN14" s="242"/>
      <c r="AO14" s="242"/>
      <c r="AP14" s="242"/>
      <c r="AQ14" s="242"/>
      <c r="AR14" s="257"/>
      <c r="AS14" s="241" t="str">
        <f>IF(入力!$E$9="","",IF(INDEX(データ!$H$3:$O$48,MATCH("源泉５",データ!$G$3:$G$48,0),MATCH(入力!$E$9,データ!$H$2:$O$2,0))="","",INDEX(データ!$H$3:$O$48,MATCH("源泉５",データ!$G$3:$G$48,0),MATCH(入力!$E$9,データ!$H$2:$O$2,0))))</f>
        <v/>
      </c>
      <c r="AT14" s="242"/>
      <c r="AU14" s="242"/>
      <c r="AV14" s="242"/>
      <c r="AW14" s="242"/>
      <c r="AX14" s="242"/>
      <c r="AY14" s="242"/>
      <c r="AZ14" s="242"/>
      <c r="BA14" s="242"/>
      <c r="BB14" s="243"/>
      <c r="BC14" s="7"/>
    </row>
    <row r="15" spans="3:55" ht="11.1" customHeight="1" x14ac:dyDescent="0.15">
      <c r="C15" s="251"/>
      <c r="D15" s="252"/>
      <c r="E15" s="252"/>
      <c r="F15" s="252"/>
      <c r="G15" s="253"/>
      <c r="H15" s="208"/>
      <c r="I15" s="209"/>
      <c r="J15" s="210"/>
      <c r="K15" s="258" t="str">
        <f>IF(入力!$D$9="","",IF(INDEX(データ!$H$3:$O$48,MATCH("支払金額６",データ!$G$3:$G$48,0),MATCH(入力!$D$9,データ!$H$2:$O$2,0))="","",INDEX(データ!$H$3:$O$48,MATCH("支払金額６",データ!$G$3:$G$48,0),MATCH(入力!$D$9,データ!$H$2:$O$2,0))))</f>
        <v/>
      </c>
      <c r="L15" s="259"/>
      <c r="M15" s="259"/>
      <c r="N15" s="259"/>
      <c r="O15" s="259"/>
      <c r="P15" s="259"/>
      <c r="Q15" s="260"/>
      <c r="R15" s="258" t="str">
        <f>IF(入力!$D$9="","",IF(INDEX(データ!$H$3:$O$48,MATCH("源泉６",データ!$G$3:$G$48,0),MATCH(入力!$D$9,データ!$H$2:$O$2,0))="","",INDEX(データ!$H$3:$O$48,MATCH("源泉６",データ!$G$3:$G$48,0),MATCH(入力!$D$9,データ!$H$2:$O$2,0))))</f>
        <v/>
      </c>
      <c r="S15" s="259"/>
      <c r="T15" s="259"/>
      <c r="U15" s="259"/>
      <c r="V15" s="259"/>
      <c r="W15" s="259"/>
      <c r="X15" s="259"/>
      <c r="Y15" s="259"/>
      <c r="Z15" s="259"/>
      <c r="AA15" s="261"/>
      <c r="AB15" s="7"/>
      <c r="AC15" s="7"/>
      <c r="AD15" s="251"/>
      <c r="AE15" s="252"/>
      <c r="AF15" s="252"/>
      <c r="AG15" s="252"/>
      <c r="AH15" s="253"/>
      <c r="AI15" s="208"/>
      <c r="AJ15" s="209"/>
      <c r="AK15" s="210"/>
      <c r="AL15" s="258" t="str">
        <f>IF(入力!$E$9="","",IF(INDEX(データ!$H$3:$O$48,MATCH("支払金額６",データ!$G$3:$G$48,0),MATCH(入力!$E$9,データ!$H$2:$O$2,0))="","",INDEX(データ!$H$3:$O$48,MATCH("支払金額６",データ!$G$3:$G$48,0),MATCH(入力!$E$9,データ!$H$2:$O$2,0))))</f>
        <v/>
      </c>
      <c r="AM15" s="259"/>
      <c r="AN15" s="259"/>
      <c r="AO15" s="259"/>
      <c r="AP15" s="259"/>
      <c r="AQ15" s="259"/>
      <c r="AR15" s="260"/>
      <c r="AS15" s="258" t="str">
        <f>IF(入力!$E$9="","",IF(INDEX(データ!$H$3:$O$48,MATCH("源泉６",データ!$G$3:$G$48,0),MATCH(入力!$E$9,データ!$H$2:$O$2,0))="","",INDEX(データ!$H$3:$O$48,MATCH("源泉６",データ!$G$3:$G$48,0),MATCH(入力!$E$9,データ!$H$2:$O$2,0))))</f>
        <v/>
      </c>
      <c r="AT15" s="259"/>
      <c r="AU15" s="259"/>
      <c r="AV15" s="259"/>
      <c r="AW15" s="259"/>
      <c r="AX15" s="259"/>
      <c r="AY15" s="259"/>
      <c r="AZ15" s="259"/>
      <c r="BA15" s="259"/>
      <c r="BB15" s="261"/>
      <c r="BC15" s="7"/>
    </row>
    <row r="16" spans="3:55" ht="11.1" customHeight="1" x14ac:dyDescent="0.15">
      <c r="C16" s="248" t="str">
        <f>IF(入力!$D$9="","",IF(INDEX(データ!$H$3:$O$48,MATCH("区分４",データ!$G$3:$G$48,0),MATCH(入力!$D$9,データ!$H$2:$O$2,0))="","",INDEX(データ!$H$3:$O$48,MATCH("区分４",データ!$G$3:$G$48,0),MATCH(入力!$D$9,データ!$H$2:$O$2,0))))</f>
        <v/>
      </c>
      <c r="D16" s="249"/>
      <c r="E16" s="249"/>
      <c r="F16" s="249"/>
      <c r="G16" s="250"/>
      <c r="H16" s="254" t="str">
        <f>IF(入力!$D$9="","",IF(INDEX(データ!$H$3:$O$48,MATCH("細目４",データ!$G$3:$G$48,0),MATCH(入力!$D$9,データ!$H$2:$O$2,0))="","",INDEX(データ!$H$3:$O$48,MATCH("細目４",データ!$G$3:$G$48,0),MATCH(入力!$D$9,データ!$H$2:$O$2,0))))</f>
        <v/>
      </c>
      <c r="I16" s="255"/>
      <c r="J16" s="256"/>
      <c r="K16" s="241" t="str">
        <f>IF(入力!$D$9="","",IF(INDEX(データ!$H$3:$O$48,MATCH("支払金額７",データ!$G$3:$G$48,0),MATCH(入力!$D$9,データ!$H$2:$O$2,0))="","",INDEX(データ!$H$3:$O$48,MATCH("支払金額７",データ!$G$3:$G$48,0),MATCH(入力!$D$9,データ!$H$2:$O$2,0))))</f>
        <v/>
      </c>
      <c r="L16" s="242"/>
      <c r="M16" s="242"/>
      <c r="N16" s="242"/>
      <c r="O16" s="242"/>
      <c r="P16" s="242"/>
      <c r="Q16" s="257"/>
      <c r="R16" s="241" t="str">
        <f>IF(入力!$D$9="","",IF(INDEX(データ!$H$3:$O$48,MATCH("源泉７",データ!$G$3:$G$48,0),MATCH(入力!$D$9,データ!$H$2:$O$2,0))="","",INDEX(データ!$H$3:$O$48,MATCH("源泉７",データ!$G$3:$G$48,0),MATCH(入力!$D$9,データ!$H$2:$O$2,0))))</f>
        <v/>
      </c>
      <c r="S16" s="242"/>
      <c r="T16" s="242"/>
      <c r="U16" s="242"/>
      <c r="V16" s="242"/>
      <c r="W16" s="242"/>
      <c r="X16" s="242"/>
      <c r="Y16" s="242"/>
      <c r="Z16" s="242"/>
      <c r="AA16" s="243"/>
      <c r="AB16" s="5"/>
      <c r="AC16" s="5"/>
      <c r="AD16" s="248" t="str">
        <f>IF(入力!$E$9="","",IF(INDEX(データ!$H$3:$O$48,MATCH("区分４",データ!$G$3:$G$48,0),MATCH(入力!$E$9,データ!$H$2:$O$2,0))="","",INDEX(データ!$H$3:$O$48,MATCH("区分４",データ!$G$3:$G$48,0),MATCH(入力!$E$9,データ!$H$2:$O$2,0))))</f>
        <v/>
      </c>
      <c r="AE16" s="249"/>
      <c r="AF16" s="249"/>
      <c r="AG16" s="249"/>
      <c r="AH16" s="250"/>
      <c r="AI16" s="254" t="str">
        <f>IF(入力!$E$9="","",IF(INDEX(データ!$H$3:$O$48,MATCH("細目４",データ!$G$3:$G$48,0),MATCH(入力!$E$9,データ!$H$2:$O$2,0))="","",INDEX(データ!$H$3:$O$48,MATCH("細目４",データ!$G$3:$G$48,0),MATCH(入力!$E$9,データ!$H$2:$O$2,0))))</f>
        <v/>
      </c>
      <c r="AJ16" s="255"/>
      <c r="AK16" s="256"/>
      <c r="AL16" s="241" t="str">
        <f>IF(入力!$E$9="","",IF(INDEX(データ!$H$3:$O$48,MATCH("支払金額７",データ!$G$3:$G$48,0),MATCH(入力!$E$9,データ!$H$2:$O$2,0))="","",INDEX(データ!$H$3:$O$48,MATCH("支払金額７",データ!$G$3:$G$48,0),MATCH(入力!$E$9,データ!$H$2:$O$2,0))))</f>
        <v/>
      </c>
      <c r="AM16" s="242"/>
      <c r="AN16" s="242"/>
      <c r="AO16" s="242"/>
      <c r="AP16" s="242"/>
      <c r="AQ16" s="242"/>
      <c r="AR16" s="257"/>
      <c r="AS16" s="241" t="str">
        <f>IF(入力!$E$9="","",IF(INDEX(データ!$H$3:$O$48,MATCH("源泉７",データ!$G$3:$G$48,0),MATCH(入力!$E$9,データ!$H$2:$O$2,0))="","",INDEX(データ!$H$3:$O$48,MATCH("源泉７",データ!$G$3:$G$48,0),MATCH(入力!$E$9,データ!$H$2:$O$2,0))))</f>
        <v/>
      </c>
      <c r="AT16" s="242"/>
      <c r="AU16" s="242"/>
      <c r="AV16" s="242"/>
      <c r="AW16" s="242"/>
      <c r="AX16" s="242"/>
      <c r="AY16" s="242"/>
      <c r="AZ16" s="242"/>
      <c r="BA16" s="242"/>
      <c r="BB16" s="243"/>
      <c r="BC16" s="5"/>
    </row>
    <row r="17" spans="1:56" ht="11.1" customHeight="1" x14ac:dyDescent="0.15">
      <c r="C17" s="251"/>
      <c r="D17" s="252"/>
      <c r="E17" s="252"/>
      <c r="F17" s="252"/>
      <c r="G17" s="253"/>
      <c r="H17" s="208"/>
      <c r="I17" s="209"/>
      <c r="J17" s="210"/>
      <c r="K17" s="258" t="str">
        <f>IF(入力!$D$9="","",IF(INDEX(データ!$H$3:$O$48,MATCH("支払金額８",データ!$G$3:$G$48,0),MATCH(入力!$D$9,データ!$H$2:$O$2,0))="","",INDEX(データ!$H$3:$O$48,MATCH("支払金額８",データ!$G$3:$G$48,0),MATCH(入力!$D$9,データ!$H$2:$O$2,0))))</f>
        <v/>
      </c>
      <c r="L17" s="259"/>
      <c r="M17" s="259"/>
      <c r="N17" s="259"/>
      <c r="O17" s="259"/>
      <c r="P17" s="259"/>
      <c r="Q17" s="260"/>
      <c r="R17" s="258" t="str">
        <f>IF(入力!$D$9="","",IF(INDEX(データ!$H$3:$O$48,MATCH("源泉８",データ!$G$3:$G$48,0),MATCH(入力!$D$9,データ!$H$2:$O$2,0))="","",INDEX(データ!$H$3:$O$48,MATCH("源泉８",データ!$G$3:$G$48,0),MATCH(入力!$D$9,データ!$H$2:$O$2,0))))</f>
        <v/>
      </c>
      <c r="S17" s="259"/>
      <c r="T17" s="259"/>
      <c r="U17" s="259"/>
      <c r="V17" s="259"/>
      <c r="W17" s="259"/>
      <c r="X17" s="259"/>
      <c r="Y17" s="259"/>
      <c r="Z17" s="259"/>
      <c r="AA17" s="261"/>
      <c r="AB17" s="5"/>
      <c r="AC17" s="5"/>
      <c r="AD17" s="251"/>
      <c r="AE17" s="252"/>
      <c r="AF17" s="252"/>
      <c r="AG17" s="252"/>
      <c r="AH17" s="253"/>
      <c r="AI17" s="208"/>
      <c r="AJ17" s="209"/>
      <c r="AK17" s="210"/>
      <c r="AL17" s="258" t="str">
        <f>IF(入力!$E$9="","",IF(INDEX(データ!$H$3:$O$48,MATCH("支払金額８",データ!$G$3:$G$48,0),MATCH(入力!$E$9,データ!$H$2:$O$2,0))="","",INDEX(データ!$H$3:$O$48,MATCH("支払金額８",データ!$G$3:$G$48,0),MATCH(入力!$E$9,データ!$H$2:$O$2,0))))</f>
        <v/>
      </c>
      <c r="AM17" s="259"/>
      <c r="AN17" s="259"/>
      <c r="AO17" s="259"/>
      <c r="AP17" s="259"/>
      <c r="AQ17" s="259"/>
      <c r="AR17" s="260"/>
      <c r="AS17" s="258" t="str">
        <f>IF(入力!$E$9="","",IF(INDEX(データ!$H$3:$O$48,MATCH("源泉８",データ!$G$3:$G$48,0),MATCH(入力!$E$9,データ!$H$2:$O$2,0))="","",INDEX(データ!$H$3:$O$48,MATCH("源泉８",データ!$G$3:$G$48,0),MATCH(入力!$E$9,データ!$H$2:$O$2,0))))</f>
        <v/>
      </c>
      <c r="AT17" s="259"/>
      <c r="AU17" s="259"/>
      <c r="AV17" s="259"/>
      <c r="AW17" s="259"/>
      <c r="AX17" s="259"/>
      <c r="AY17" s="259"/>
      <c r="AZ17" s="259"/>
      <c r="BA17" s="259"/>
      <c r="BB17" s="261"/>
      <c r="BC17" s="5"/>
    </row>
    <row r="18" spans="1:56" ht="11.1" customHeight="1" x14ac:dyDescent="0.15">
      <c r="C18" s="248" t="str">
        <f>IF(入力!$D$9="","",IF(INDEX(データ!$H$3:$O$48,MATCH("区分５",データ!$G$3:$G$48,0),MATCH(入力!$D$9,データ!$H$2:$O$2,0))="","",INDEX(データ!$H$3:$O$48,MATCH("区分５",データ!$G$3:$G$48,0),MATCH(入力!$D$9,データ!$H$2:$O$2,0))))</f>
        <v/>
      </c>
      <c r="D18" s="249"/>
      <c r="E18" s="249"/>
      <c r="F18" s="249"/>
      <c r="G18" s="250"/>
      <c r="H18" s="254" t="str">
        <f>IF(入力!$D$9="","",IF(INDEX(データ!$H$3:$O$48,MATCH("細目５",データ!$G$3:$G$48,0),MATCH(入力!$D$9,データ!$H$2:$O$2,0))="","",INDEX(データ!$H$3:$O$48,MATCH("細目５",データ!$G$3:$G$48,0),MATCH(入力!$D$9,データ!$H$2:$O$2,0))))</f>
        <v/>
      </c>
      <c r="I18" s="255"/>
      <c r="J18" s="256"/>
      <c r="K18" s="241" t="str">
        <f>IF(入力!$D$9="","",IF(INDEX(データ!$H$3:$O$48,MATCH("支払金額９",データ!$G$3:$G$48,0),MATCH(入力!$D$9,データ!$H$2:$O$2,0))="","",INDEX(データ!$H$3:$O$48,MATCH("支払金額９",データ!$G$3:$G$48,0),MATCH(入力!$D$9,データ!$H$2:$O$2,0))))</f>
        <v/>
      </c>
      <c r="L18" s="242"/>
      <c r="M18" s="242"/>
      <c r="N18" s="242"/>
      <c r="O18" s="242"/>
      <c r="P18" s="242"/>
      <c r="Q18" s="257"/>
      <c r="R18" s="241" t="str">
        <f>IF(入力!$D$9="","",IF(INDEX(データ!$H$3:$O$48,MATCH("源泉９",データ!$G$3:$G$48,0),MATCH(入力!$D$9,データ!$H$2:$O$2,0))="","",INDEX(データ!$H$3:$O$48,MATCH("源泉９",データ!$G$3:$G$48,0),MATCH(入力!$D$9,データ!$H$2:$O$2,0))))</f>
        <v/>
      </c>
      <c r="S18" s="242"/>
      <c r="T18" s="242"/>
      <c r="U18" s="242"/>
      <c r="V18" s="242"/>
      <c r="W18" s="242"/>
      <c r="X18" s="242"/>
      <c r="Y18" s="242"/>
      <c r="Z18" s="242"/>
      <c r="AA18" s="243"/>
      <c r="AB18" s="5"/>
      <c r="AC18" s="5"/>
      <c r="AD18" s="248" t="str">
        <f>IF(入力!$E$9="","",IF(INDEX(データ!$H$3:$O$48,MATCH("区分５",データ!$G$3:$G$48,0),MATCH(入力!$E$9,データ!$H$2:$O$2,0))="","",INDEX(データ!$H$3:$O$48,MATCH("区分５",データ!$G$3:$G$48,0),MATCH(入力!$E$9,データ!$H$2:$O$2,0))))</f>
        <v/>
      </c>
      <c r="AE18" s="249"/>
      <c r="AF18" s="249"/>
      <c r="AG18" s="249"/>
      <c r="AH18" s="250"/>
      <c r="AI18" s="254" t="str">
        <f>IF(入力!$E$9="","",IF(INDEX(データ!$H$3:$O$48,MATCH("細目５",データ!$G$3:$G$48,0),MATCH(入力!$E$9,データ!$H$2:$O$2,0))="","",INDEX(データ!$H$3:$O$48,MATCH("細目５",データ!$G$3:$G$48,0),MATCH(入力!$E$9,データ!$H$2:$O$2,0))))</f>
        <v/>
      </c>
      <c r="AJ18" s="255"/>
      <c r="AK18" s="256"/>
      <c r="AL18" s="241" t="str">
        <f>IF(入力!$E$9="","",IF(INDEX(データ!$H$3:$O$48,MATCH("支払金額９",データ!$G$3:$G$48,0),MATCH(入力!$E$9,データ!$H$2:$O$2,0))="","",INDEX(データ!$H$3:$O$48,MATCH("支払金額９",データ!$G$3:$G$48,0),MATCH(入力!$E$9,データ!$H$2:$O$2,0))))</f>
        <v/>
      </c>
      <c r="AM18" s="242"/>
      <c r="AN18" s="242"/>
      <c r="AO18" s="242"/>
      <c r="AP18" s="242"/>
      <c r="AQ18" s="242"/>
      <c r="AR18" s="257"/>
      <c r="AS18" s="241" t="str">
        <f>IF(入力!$E$9="","",IF(INDEX(データ!$H$3:$O$48,MATCH("源泉９",データ!$G$3:$G$48,0),MATCH(入力!$E$9,データ!$H$2:$O$2,0))="","",INDEX(データ!$H$3:$O$48,MATCH("源泉９",データ!$G$3:$G$48,0),MATCH(入力!$E$9,データ!$H$2:$O$2,0))))</f>
        <v/>
      </c>
      <c r="AT18" s="242"/>
      <c r="AU18" s="242"/>
      <c r="AV18" s="242"/>
      <c r="AW18" s="242"/>
      <c r="AX18" s="242"/>
      <c r="AY18" s="242"/>
      <c r="AZ18" s="242"/>
      <c r="BA18" s="242"/>
      <c r="BB18" s="243"/>
      <c r="BC18" s="5"/>
    </row>
    <row r="19" spans="1:56" ht="11.1" customHeight="1" x14ac:dyDescent="0.15">
      <c r="C19" s="262"/>
      <c r="D19" s="263"/>
      <c r="E19" s="263"/>
      <c r="F19" s="263"/>
      <c r="G19" s="264"/>
      <c r="H19" s="265"/>
      <c r="I19" s="266"/>
      <c r="J19" s="267"/>
      <c r="K19" s="244" t="str">
        <f>IF(入力!$D$9="","",IF(INDEX(データ!$H$3:$O$48,MATCH("支払金額１０",データ!$G$3:$G$48,0),MATCH(入力!$D$9,データ!$H$2:$O$2,0))="","",INDEX(データ!$H$3:$O$48,MATCH("支払金額１０",データ!$G$3:$G$48,0),MATCH(入力!$D$9,データ!$H$2:$O$2,0))))</f>
        <v/>
      </c>
      <c r="L19" s="245"/>
      <c r="M19" s="245"/>
      <c r="N19" s="245"/>
      <c r="O19" s="245"/>
      <c r="P19" s="245"/>
      <c r="Q19" s="246"/>
      <c r="R19" s="244" t="str">
        <f>IF(入力!$D$9="","",IF(INDEX(データ!$H$3:$O$48,MATCH("源泉１０",データ!$G$3:$G$48,0),MATCH(入力!$D$9,データ!$H$2:$O$2,0))="","",INDEX(データ!$H$3:$O$48,MATCH("源泉１０",データ!$G$3:$G$48,0),MATCH(入力!$D$9,データ!$H$2:$O$2,0))))</f>
        <v/>
      </c>
      <c r="S19" s="245"/>
      <c r="T19" s="245"/>
      <c r="U19" s="245"/>
      <c r="V19" s="245"/>
      <c r="W19" s="245"/>
      <c r="X19" s="245"/>
      <c r="Y19" s="245"/>
      <c r="Z19" s="245"/>
      <c r="AA19" s="247"/>
      <c r="AB19" s="5"/>
      <c r="AC19" s="5"/>
      <c r="AD19" s="262"/>
      <c r="AE19" s="263"/>
      <c r="AF19" s="263"/>
      <c r="AG19" s="263"/>
      <c r="AH19" s="264"/>
      <c r="AI19" s="265"/>
      <c r="AJ19" s="266"/>
      <c r="AK19" s="267"/>
      <c r="AL19" s="244" t="str">
        <f>IF(入力!$E$9="","",IF(INDEX(データ!$H$3:$O$48,MATCH("支払金額１０",データ!$G$3:$G$48,0),MATCH(入力!$E$9,データ!$H$2:$O$2,0))="","",INDEX(データ!$H$3:$O$48,MATCH("支払金額１０",データ!$G$3:$G$48,0),MATCH(入力!$E$9,データ!$H$2:$O$2,0))))</f>
        <v/>
      </c>
      <c r="AM19" s="245"/>
      <c r="AN19" s="245"/>
      <c r="AO19" s="245"/>
      <c r="AP19" s="245"/>
      <c r="AQ19" s="245"/>
      <c r="AR19" s="246"/>
      <c r="AS19" s="244" t="str">
        <f>IF(入力!$E$9="","",IF(INDEX(データ!$H$3:$O$48,MATCH("源泉１０",データ!$G$3:$G$48,0),MATCH(入力!$E$9,データ!$H$2:$O$2,0))="","",INDEX(データ!$H$3:$O$48,MATCH("源泉１０",データ!$G$3:$G$48,0),MATCH(入力!$E$9,データ!$H$2:$O$2,0))))</f>
        <v/>
      </c>
      <c r="AT19" s="245"/>
      <c r="AU19" s="245"/>
      <c r="AV19" s="245"/>
      <c r="AW19" s="245"/>
      <c r="AX19" s="245"/>
      <c r="AY19" s="245"/>
      <c r="AZ19" s="245"/>
      <c r="BA19" s="245"/>
      <c r="BB19" s="247"/>
      <c r="BC19" s="5"/>
    </row>
    <row r="20" spans="1:56" ht="24.95" customHeight="1" x14ac:dyDescent="0.15">
      <c r="C20" s="42" t="s">
        <v>5</v>
      </c>
      <c r="D20" s="139" t="str">
        <f>IF(入力!$D$9="","",IF(INDEX(データ!$H$3:$O$35,MATCH("摘要",データ!$G$3:$G$35,0),MATCH(入力!$D$9,データ!$H$2:$O$2,0))="","",INDEX(データ!$H$3:$O$35,MATCH("摘要",データ!$G$3:$G$35,0),MATCH(入力!$D$9,データ!$H$2:$O$2,0))))</f>
        <v/>
      </c>
      <c r="E20" s="139"/>
      <c r="F20" s="139"/>
      <c r="G20" s="139"/>
      <c r="H20" s="139"/>
      <c r="I20" s="139"/>
      <c r="J20" s="139"/>
      <c r="K20" s="140"/>
      <c r="L20" s="140"/>
      <c r="M20" s="140"/>
      <c r="N20" s="140"/>
      <c r="O20" s="140"/>
      <c r="P20" s="140"/>
      <c r="Q20" s="140"/>
      <c r="R20" s="140"/>
      <c r="S20" s="140"/>
      <c r="T20" s="140"/>
      <c r="U20" s="140"/>
      <c r="V20" s="140"/>
      <c r="W20" s="140"/>
      <c r="X20" s="140"/>
      <c r="Y20" s="140"/>
      <c r="Z20" s="140"/>
      <c r="AA20" s="141"/>
      <c r="AB20" s="6"/>
      <c r="AC20" s="6"/>
      <c r="AD20" s="42" t="s">
        <v>5</v>
      </c>
      <c r="AE20" s="139" t="str">
        <f>IF(入力!$E$9="","",IF(INDEX(データ!$H$3:$O$35,MATCH("摘要",データ!$G$3:$G$35,0),MATCH(入力!$E$9,データ!$H$2:$O$2,0))="","",INDEX(データ!$H$3:$O$35,MATCH("摘要",データ!$G$3:$G$35,0),MATCH(入力!$E$9,データ!$H$2:$O$2,0))))</f>
        <v/>
      </c>
      <c r="AF20" s="139"/>
      <c r="AG20" s="139"/>
      <c r="AH20" s="139"/>
      <c r="AI20" s="139"/>
      <c r="AJ20" s="139"/>
      <c r="AK20" s="139"/>
      <c r="AL20" s="140"/>
      <c r="AM20" s="140"/>
      <c r="AN20" s="140"/>
      <c r="AO20" s="140"/>
      <c r="AP20" s="140"/>
      <c r="AQ20" s="140"/>
      <c r="AR20" s="140"/>
      <c r="AS20" s="140"/>
      <c r="AT20" s="140"/>
      <c r="AU20" s="140"/>
      <c r="AV20" s="140"/>
      <c r="AW20" s="140"/>
      <c r="AX20" s="140"/>
      <c r="AY20" s="140"/>
      <c r="AZ20" s="140"/>
      <c r="BA20" s="140"/>
      <c r="BB20" s="141"/>
      <c r="BC20" s="6"/>
    </row>
    <row r="21" spans="1:56" ht="11.1" customHeight="1" x14ac:dyDescent="0.15">
      <c r="C21" s="142" t="s">
        <v>6</v>
      </c>
      <c r="D21" s="145" t="s">
        <v>8</v>
      </c>
      <c r="E21" s="146"/>
      <c r="F21" s="147"/>
      <c r="G21" s="148" t="str">
        <f>IF(入力!$D$21="","",入力!$D$21)</f>
        <v/>
      </c>
      <c r="H21" s="148"/>
      <c r="I21" s="148"/>
      <c r="J21" s="148"/>
      <c r="K21" s="148"/>
      <c r="L21" s="148"/>
      <c r="M21" s="148"/>
      <c r="N21" s="148"/>
      <c r="O21" s="148"/>
      <c r="P21" s="148"/>
      <c r="Q21" s="148"/>
      <c r="R21" s="148"/>
      <c r="S21" s="148"/>
      <c r="T21" s="148"/>
      <c r="U21" s="148"/>
      <c r="V21" s="148"/>
      <c r="W21" s="148"/>
      <c r="X21" s="148"/>
      <c r="Y21" s="148"/>
      <c r="Z21" s="148"/>
      <c r="AA21" s="149"/>
      <c r="AB21" s="3"/>
      <c r="AC21" s="3"/>
      <c r="AD21" s="142" t="s">
        <v>6</v>
      </c>
      <c r="AE21" s="145" t="s">
        <v>8</v>
      </c>
      <c r="AF21" s="146"/>
      <c r="AG21" s="147"/>
      <c r="AH21" s="148" t="str">
        <f>IF(入力!$D$21="","",入力!$D$21)</f>
        <v/>
      </c>
      <c r="AI21" s="148"/>
      <c r="AJ21" s="148"/>
      <c r="AK21" s="148"/>
      <c r="AL21" s="148"/>
      <c r="AM21" s="148"/>
      <c r="AN21" s="148"/>
      <c r="AO21" s="148"/>
      <c r="AP21" s="148"/>
      <c r="AQ21" s="148"/>
      <c r="AR21" s="148"/>
      <c r="AS21" s="148"/>
      <c r="AT21" s="148"/>
      <c r="AU21" s="148"/>
      <c r="AV21" s="148"/>
      <c r="AW21" s="148"/>
      <c r="AX21" s="148"/>
      <c r="AY21" s="148"/>
      <c r="AZ21" s="148"/>
      <c r="BA21" s="148"/>
      <c r="BB21" s="149"/>
      <c r="BC21" s="3"/>
    </row>
    <row r="22" spans="1:56" ht="11.1" customHeight="1" x14ac:dyDescent="0.15">
      <c r="C22" s="143"/>
      <c r="D22" s="152" t="s">
        <v>1</v>
      </c>
      <c r="E22" s="153"/>
      <c r="F22" s="154"/>
      <c r="G22" s="150"/>
      <c r="H22" s="150"/>
      <c r="I22" s="150"/>
      <c r="J22" s="150"/>
      <c r="K22" s="150"/>
      <c r="L22" s="150"/>
      <c r="M22" s="150"/>
      <c r="N22" s="150"/>
      <c r="O22" s="150"/>
      <c r="P22" s="150"/>
      <c r="Q22" s="150"/>
      <c r="R22" s="150"/>
      <c r="S22" s="150"/>
      <c r="T22" s="150"/>
      <c r="U22" s="150"/>
      <c r="V22" s="150"/>
      <c r="W22" s="150"/>
      <c r="X22" s="150"/>
      <c r="Y22" s="150"/>
      <c r="Z22" s="150"/>
      <c r="AA22" s="151"/>
      <c r="AB22" s="3"/>
      <c r="AC22" s="3"/>
      <c r="AD22" s="143"/>
      <c r="AE22" s="152" t="s">
        <v>1</v>
      </c>
      <c r="AF22" s="153"/>
      <c r="AG22" s="154"/>
      <c r="AH22" s="150"/>
      <c r="AI22" s="150"/>
      <c r="AJ22" s="150"/>
      <c r="AK22" s="150"/>
      <c r="AL22" s="150"/>
      <c r="AM22" s="150"/>
      <c r="AN22" s="150"/>
      <c r="AO22" s="150"/>
      <c r="AP22" s="150"/>
      <c r="AQ22" s="150"/>
      <c r="AR22" s="150"/>
      <c r="AS22" s="150"/>
      <c r="AT22" s="150"/>
      <c r="AU22" s="150"/>
      <c r="AV22" s="150"/>
      <c r="AW22" s="150"/>
      <c r="AX22" s="150"/>
      <c r="AY22" s="150"/>
      <c r="AZ22" s="150"/>
      <c r="BA22" s="150"/>
      <c r="BB22" s="151"/>
      <c r="BC22" s="3"/>
    </row>
    <row r="23" spans="1:56" ht="6.95" customHeight="1" x14ac:dyDescent="0.15">
      <c r="C23" s="143"/>
      <c r="D23" s="155" t="s">
        <v>3</v>
      </c>
      <c r="E23" s="156"/>
      <c r="F23" s="157"/>
      <c r="G23" s="161" t="str">
        <f>IF(入力!$D$19="","",入力!$D$19)</f>
        <v/>
      </c>
      <c r="H23" s="161"/>
      <c r="I23" s="161"/>
      <c r="J23" s="161"/>
      <c r="K23" s="161"/>
      <c r="L23" s="161"/>
      <c r="M23" s="161"/>
      <c r="N23" s="163" t="s">
        <v>121</v>
      </c>
      <c r="O23" s="164"/>
      <c r="P23" s="164"/>
      <c r="Q23" s="164"/>
      <c r="R23" s="164"/>
      <c r="S23" s="164"/>
      <c r="T23" s="164"/>
      <c r="U23" s="164"/>
      <c r="V23" s="164"/>
      <c r="W23" s="164"/>
      <c r="X23" s="164"/>
      <c r="Y23" s="164"/>
      <c r="Z23" s="164"/>
      <c r="AA23" s="165"/>
      <c r="AB23" s="3"/>
      <c r="AC23" s="3"/>
      <c r="AD23" s="143"/>
      <c r="AE23" s="155" t="s">
        <v>3</v>
      </c>
      <c r="AF23" s="156"/>
      <c r="AG23" s="157"/>
      <c r="AH23" s="161" t="str">
        <f>IF(入力!$D$19="","",入力!$D$19)</f>
        <v/>
      </c>
      <c r="AI23" s="161"/>
      <c r="AJ23" s="161"/>
      <c r="AK23" s="161"/>
      <c r="AL23" s="161"/>
      <c r="AM23" s="161"/>
      <c r="AN23" s="161"/>
      <c r="AO23" s="163" t="s">
        <v>121</v>
      </c>
      <c r="AP23" s="164"/>
      <c r="AQ23" s="164"/>
      <c r="AR23" s="164"/>
      <c r="AS23" s="164"/>
      <c r="AT23" s="164"/>
      <c r="AU23" s="164"/>
      <c r="AV23" s="164"/>
      <c r="AW23" s="164"/>
      <c r="AX23" s="164"/>
      <c r="AY23" s="164"/>
      <c r="AZ23" s="164"/>
      <c r="BA23" s="164"/>
      <c r="BB23" s="165"/>
      <c r="BC23" s="3"/>
    </row>
    <row r="24" spans="1:56" ht="3" customHeight="1" x14ac:dyDescent="0.15">
      <c r="C24" s="143"/>
      <c r="D24" s="158"/>
      <c r="E24" s="159"/>
      <c r="F24" s="160"/>
      <c r="G24" s="162"/>
      <c r="H24" s="162"/>
      <c r="I24" s="162"/>
      <c r="J24" s="162"/>
      <c r="K24" s="162"/>
      <c r="L24" s="162"/>
      <c r="M24" s="162"/>
      <c r="N24" s="166" t="str">
        <f>IF(入力!$D$25="","",IF(LEN(入力!$D$25)=13,MOD(INT(入力!$D$25/1000000000000),10),""))</f>
        <v/>
      </c>
      <c r="O24" s="168" t="str">
        <f>IF(入力!$D$25="","",MOD(INT(入力!$D$25/100000000000),10))</f>
        <v/>
      </c>
      <c r="P24" s="170" t="str">
        <f>IF(入力!$D$25="","",MOD(INT(入力!$D$25/10000000000),10))</f>
        <v/>
      </c>
      <c r="Q24" s="168" t="str">
        <f>IF(入力!$D$25="","",MOD(INT(入力!$D$25/1000000000),10))</f>
        <v/>
      </c>
      <c r="R24" s="172"/>
      <c r="S24" s="174" t="str">
        <f>IF(入力!$D$25="","",MOD(INT(入力!$D$25/100000000),10))</f>
        <v/>
      </c>
      <c r="T24" s="170" t="str">
        <f>IF(入力!$D$25="","",MOD(INT(入力!$D$25/10000000),10))</f>
        <v/>
      </c>
      <c r="U24" s="172" t="str">
        <f>IF(入力!$D$25="","",MOD(INT(入力!$D$25/1000000),10))</f>
        <v/>
      </c>
      <c r="V24" s="174" t="str">
        <f>IF(入力!$D$25="","",MOD(INT(入力!$D$25/100000),10))</f>
        <v/>
      </c>
      <c r="W24" s="174" t="str">
        <f>IF(入力!$D$25="","",MOD(INT(入力!$D$25/10000),10))</f>
        <v/>
      </c>
      <c r="X24" s="174" t="str">
        <f>IF(入力!$D$25="","",MOD(INT(入力!$D$25/1000),10))</f>
        <v/>
      </c>
      <c r="Y24" s="174" t="str">
        <f>IF(入力!$D$25="","",MOD(INT(入力!$D$25/100),10))</f>
        <v/>
      </c>
      <c r="Z24" s="174" t="str">
        <f>IF(入力!$D$25="","",MOD(INT(入力!$D$25/10),10))</f>
        <v/>
      </c>
      <c r="AA24" s="175" t="str">
        <f>IF(入力!$D$25="","",MOD(INT(入力!$D$25/1),10))</f>
        <v/>
      </c>
      <c r="AB24" s="3"/>
      <c r="AC24" s="3"/>
      <c r="AD24" s="143"/>
      <c r="AE24" s="158"/>
      <c r="AF24" s="159"/>
      <c r="AG24" s="160"/>
      <c r="AH24" s="162"/>
      <c r="AI24" s="162"/>
      <c r="AJ24" s="162"/>
      <c r="AK24" s="162"/>
      <c r="AL24" s="162"/>
      <c r="AM24" s="162"/>
      <c r="AN24" s="162"/>
      <c r="AO24" s="166" t="str">
        <f>IF(入力!$D$25="","",IF(LEN(入力!$D$25)=13,MOD(INT(入力!$D$25/1000000000000),10),""))</f>
        <v/>
      </c>
      <c r="AP24" s="168" t="str">
        <f>IF(入力!$D$25="","",MOD(INT(入力!$D$25/100000000000),10))</f>
        <v/>
      </c>
      <c r="AQ24" s="170" t="str">
        <f>IF(入力!$D$25="","",MOD(INT(入力!$D$25/10000000000),10))</f>
        <v/>
      </c>
      <c r="AR24" s="168" t="str">
        <f>IF(入力!$D$25="","",MOD(INT(入力!$D$25/1000000000),10))</f>
        <v/>
      </c>
      <c r="AS24" s="172"/>
      <c r="AT24" s="174" t="str">
        <f>IF(入力!$D$25="","",MOD(INT(入力!$D$25/100000000),10))</f>
        <v/>
      </c>
      <c r="AU24" s="170" t="str">
        <f>IF(入力!$D$25="","",MOD(INT(入力!$D$25/10000000),10))</f>
        <v/>
      </c>
      <c r="AV24" s="172" t="str">
        <f>IF(入力!$D$25="","",MOD(INT(入力!$D$25/1000000),10))</f>
        <v/>
      </c>
      <c r="AW24" s="174" t="str">
        <f>IF(入力!$D$25="","",MOD(INT(入力!$D$25/100000),10))</f>
        <v/>
      </c>
      <c r="AX24" s="174" t="str">
        <f>IF(入力!$D$25="","",MOD(INT(入力!$D$25/10000),10))</f>
        <v/>
      </c>
      <c r="AY24" s="174" t="str">
        <f>IF(入力!$D$25="","",MOD(INT(入力!$D$25/1000),10))</f>
        <v/>
      </c>
      <c r="AZ24" s="174" t="str">
        <f>IF(入力!$D$25="","",MOD(INT(入力!$D$25/100),10))</f>
        <v/>
      </c>
      <c r="BA24" s="174" t="str">
        <f>IF(入力!$D$25="","",MOD(INT(入力!$D$25/10),10))</f>
        <v/>
      </c>
      <c r="BB24" s="175" t="str">
        <f>IF(入力!$D$25="","",MOD(INT(入力!$D$25/1),10))</f>
        <v/>
      </c>
      <c r="BC24" s="3"/>
    </row>
    <row r="25" spans="1:56" ht="11.1" customHeight="1" x14ac:dyDescent="0.15">
      <c r="C25" s="144"/>
      <c r="D25" s="177" t="s">
        <v>4</v>
      </c>
      <c r="E25" s="178"/>
      <c r="F25" s="179"/>
      <c r="G25" s="81"/>
      <c r="H25" s="81"/>
      <c r="I25" s="80"/>
      <c r="J25" s="85" t="s">
        <v>122</v>
      </c>
      <c r="K25" s="180" t="str">
        <f>IF(入力!$D$23="","",入力!$D$23)</f>
        <v/>
      </c>
      <c r="L25" s="180"/>
      <c r="M25" s="180"/>
      <c r="N25" s="167"/>
      <c r="O25" s="169"/>
      <c r="P25" s="171"/>
      <c r="Q25" s="169"/>
      <c r="R25" s="173"/>
      <c r="S25" s="169"/>
      <c r="T25" s="171"/>
      <c r="U25" s="173"/>
      <c r="V25" s="169"/>
      <c r="W25" s="169"/>
      <c r="X25" s="169"/>
      <c r="Y25" s="169"/>
      <c r="Z25" s="169"/>
      <c r="AA25" s="176"/>
      <c r="AB25" s="3"/>
      <c r="AC25" s="3"/>
      <c r="AD25" s="144"/>
      <c r="AE25" s="177" t="s">
        <v>4</v>
      </c>
      <c r="AF25" s="178"/>
      <c r="AG25" s="179"/>
      <c r="AH25" s="81"/>
      <c r="AI25" s="81"/>
      <c r="AJ25" s="80"/>
      <c r="AK25" s="85" t="s">
        <v>122</v>
      </c>
      <c r="AL25" s="180" t="str">
        <f>IF(入力!$D$23="","",入力!$D$23)</f>
        <v/>
      </c>
      <c r="AM25" s="180"/>
      <c r="AN25" s="180"/>
      <c r="AO25" s="167"/>
      <c r="AP25" s="169"/>
      <c r="AQ25" s="171"/>
      <c r="AR25" s="169"/>
      <c r="AS25" s="173"/>
      <c r="AT25" s="169"/>
      <c r="AU25" s="171"/>
      <c r="AV25" s="173"/>
      <c r="AW25" s="169"/>
      <c r="AX25" s="169"/>
      <c r="AY25" s="169"/>
      <c r="AZ25" s="169"/>
      <c r="BA25" s="169"/>
      <c r="BB25" s="176"/>
      <c r="BC25" s="3"/>
    </row>
    <row r="26" spans="1:56" ht="5.0999999999999996" customHeight="1" x14ac:dyDescent="0.15">
      <c r="C26" s="10"/>
      <c r="D26" s="10"/>
      <c r="E26" s="10"/>
      <c r="F26" s="10"/>
      <c r="G26" s="10"/>
      <c r="H26" s="10"/>
      <c r="I26" s="10"/>
      <c r="J26" s="11"/>
      <c r="K26" s="11"/>
      <c r="L26" s="11"/>
      <c r="M26" s="79"/>
      <c r="N26" s="79"/>
      <c r="O26" s="79"/>
      <c r="P26" s="79"/>
      <c r="Q26" s="79"/>
      <c r="R26" s="79"/>
      <c r="S26" s="79"/>
      <c r="T26" s="79"/>
      <c r="U26" s="79"/>
      <c r="V26" s="79"/>
      <c r="W26" s="79"/>
      <c r="X26" s="79"/>
      <c r="Y26" s="79"/>
      <c r="Z26" s="79"/>
      <c r="AA26" s="35"/>
      <c r="AB26" s="3"/>
      <c r="AC26" s="3"/>
      <c r="AD26" s="10"/>
      <c r="AE26" s="10"/>
      <c r="AF26" s="10"/>
      <c r="AG26" s="10"/>
      <c r="AH26" s="10"/>
      <c r="AI26" s="10"/>
      <c r="AJ26" s="10"/>
      <c r="AK26" s="11"/>
      <c r="AL26" s="11"/>
      <c r="AM26" s="11"/>
      <c r="AN26" s="79"/>
      <c r="AO26" s="79"/>
      <c r="AP26" s="79"/>
      <c r="AQ26" s="79"/>
      <c r="AR26" s="79"/>
      <c r="AS26" s="79"/>
      <c r="AT26" s="79"/>
      <c r="AU26" s="79"/>
      <c r="AV26" s="79"/>
      <c r="AW26" s="79"/>
      <c r="AX26" s="79"/>
      <c r="AY26" s="79"/>
      <c r="AZ26" s="79"/>
      <c r="BA26" s="79"/>
      <c r="BB26" s="35"/>
      <c r="BC26" s="3"/>
    </row>
    <row r="27" spans="1:56" ht="14.1" customHeight="1" x14ac:dyDescent="0.15">
      <c r="A27" s="12"/>
      <c r="C27" s="128" t="s">
        <v>124</v>
      </c>
      <c r="D27" s="129"/>
      <c r="E27" s="129"/>
      <c r="F27" s="129"/>
      <c r="G27" s="129"/>
      <c r="H27" s="82" t="s">
        <v>123</v>
      </c>
      <c r="I27" s="130" t="str">
        <f>IF(入力!$D$27="","",入力!$D$27)</f>
        <v/>
      </c>
      <c r="J27" s="130"/>
      <c r="K27" s="131"/>
      <c r="L27" s="41" t="s">
        <v>33</v>
      </c>
      <c r="M27" s="130" t="str">
        <f>IF(入力!$G$27="","",入力!$G$27)</f>
        <v/>
      </c>
      <c r="N27" s="130"/>
      <c r="O27" s="130"/>
      <c r="P27" s="130"/>
      <c r="Q27" s="130"/>
      <c r="R27" s="130"/>
      <c r="S27" s="130"/>
      <c r="T27" s="130"/>
      <c r="U27" s="130"/>
      <c r="V27" s="130"/>
      <c r="W27" s="130"/>
      <c r="X27" s="130"/>
      <c r="Y27" s="130"/>
      <c r="Z27" s="130"/>
      <c r="AA27" s="132"/>
      <c r="AB27" s="3"/>
      <c r="AC27" s="3"/>
      <c r="AD27" s="128" t="s">
        <v>124</v>
      </c>
      <c r="AE27" s="129"/>
      <c r="AF27" s="129"/>
      <c r="AG27" s="129"/>
      <c r="AH27" s="129"/>
      <c r="AI27" s="82" t="s">
        <v>123</v>
      </c>
      <c r="AJ27" s="130" t="str">
        <f>IF(入力!$D$27="","",入力!$D$27)</f>
        <v/>
      </c>
      <c r="AK27" s="130"/>
      <c r="AL27" s="131"/>
      <c r="AM27" s="41" t="s">
        <v>33</v>
      </c>
      <c r="AN27" s="130" t="str">
        <f>IF(入力!$G$27="","",入力!$G$27)</f>
        <v/>
      </c>
      <c r="AO27" s="130"/>
      <c r="AP27" s="130"/>
      <c r="AQ27" s="130"/>
      <c r="AR27" s="130"/>
      <c r="AS27" s="130"/>
      <c r="AT27" s="130"/>
      <c r="AU27" s="130"/>
      <c r="AV27" s="130"/>
      <c r="AW27" s="130"/>
      <c r="AX27" s="130"/>
      <c r="AY27" s="130"/>
      <c r="AZ27" s="130"/>
      <c r="BA27" s="130"/>
      <c r="BB27" s="132"/>
      <c r="BC27" s="3"/>
    </row>
    <row r="28" spans="1:56" ht="5.0999999999999996" customHeight="1" x14ac:dyDescent="0.15">
      <c r="A28" s="12"/>
      <c r="C28" s="10"/>
      <c r="D28" s="10"/>
      <c r="E28" s="10"/>
      <c r="F28" s="10"/>
      <c r="G28" s="10"/>
      <c r="H28" s="10"/>
      <c r="I28" s="10"/>
      <c r="J28" s="11"/>
      <c r="K28" s="11"/>
      <c r="L28" s="11"/>
      <c r="M28" s="11"/>
      <c r="N28" s="11"/>
      <c r="O28" s="11"/>
      <c r="P28" s="11"/>
      <c r="Q28" s="11"/>
      <c r="R28" s="11"/>
      <c r="S28" s="11"/>
      <c r="T28" s="11"/>
      <c r="U28" s="11"/>
      <c r="V28" s="11"/>
      <c r="W28" s="11"/>
      <c r="X28" s="3"/>
      <c r="Y28" s="3"/>
      <c r="Z28" s="133">
        <v>309</v>
      </c>
      <c r="AA28" s="133"/>
      <c r="AB28" s="3"/>
      <c r="AC28" s="3"/>
      <c r="AD28" s="10"/>
      <c r="AE28" s="10"/>
      <c r="AF28" s="10"/>
      <c r="AG28" s="10"/>
      <c r="AH28" s="10"/>
      <c r="AI28" s="10"/>
      <c r="AJ28" s="10"/>
      <c r="AK28" s="11"/>
      <c r="AL28" s="11"/>
      <c r="AM28" s="11"/>
      <c r="AN28" s="11"/>
      <c r="AO28" s="11"/>
      <c r="AP28" s="11"/>
      <c r="AQ28" s="11"/>
      <c r="AR28" s="11"/>
      <c r="AS28" s="11"/>
      <c r="AT28" s="11"/>
      <c r="AU28" s="11"/>
      <c r="AV28" s="11"/>
      <c r="AW28" s="11"/>
      <c r="AX28" s="11"/>
      <c r="AY28" s="3"/>
      <c r="AZ28" s="3"/>
      <c r="BA28" s="133">
        <v>309</v>
      </c>
      <c r="BB28" s="133"/>
      <c r="BC28" s="3"/>
    </row>
    <row r="29" spans="1:56" ht="8.25" customHeight="1" x14ac:dyDescent="0.15">
      <c r="A29" s="12"/>
      <c r="B29" s="12"/>
      <c r="C29" s="10"/>
      <c r="D29" s="10"/>
      <c r="E29" s="10"/>
      <c r="F29" s="10"/>
      <c r="G29" s="10"/>
      <c r="H29" s="10"/>
      <c r="I29" s="10"/>
      <c r="J29" s="11"/>
      <c r="K29" s="11"/>
      <c r="L29" s="11"/>
      <c r="M29" s="11"/>
      <c r="N29" s="11"/>
      <c r="O29" s="11"/>
      <c r="P29" s="11"/>
      <c r="Q29" s="11"/>
      <c r="R29" s="11"/>
      <c r="S29" s="11"/>
      <c r="T29" s="11"/>
      <c r="U29" s="11"/>
      <c r="V29" s="11"/>
      <c r="W29" s="11"/>
      <c r="X29" s="3"/>
      <c r="Y29" s="3"/>
      <c r="Z29" s="134"/>
      <c r="AA29" s="134"/>
      <c r="AB29" s="3"/>
      <c r="AC29" s="3"/>
      <c r="AD29" s="10"/>
      <c r="AE29" s="10"/>
      <c r="AF29" s="10"/>
      <c r="AG29" s="10"/>
      <c r="AH29" s="10"/>
      <c r="AI29" s="10"/>
      <c r="AJ29" s="10"/>
      <c r="AK29" s="11"/>
      <c r="AL29" s="11"/>
      <c r="AM29" s="11"/>
      <c r="AN29" s="11"/>
      <c r="AO29" s="11"/>
      <c r="AP29" s="11"/>
      <c r="AQ29" s="11"/>
      <c r="AR29" s="11"/>
      <c r="AS29" s="11"/>
      <c r="AT29" s="11"/>
      <c r="AU29" s="11"/>
      <c r="AV29" s="11"/>
      <c r="AW29" s="11"/>
      <c r="AX29" s="11"/>
      <c r="AY29" s="3"/>
      <c r="AZ29" s="3"/>
      <c r="BA29" s="134"/>
      <c r="BB29" s="134"/>
      <c r="BC29" s="3"/>
      <c r="BD29" s="12"/>
    </row>
    <row r="30" spans="1:56" ht="15" customHeight="1" x14ac:dyDescent="0.15">
      <c r="A30" s="12"/>
      <c r="B30" s="12"/>
      <c r="C30" s="12"/>
      <c r="D30" s="12"/>
      <c r="E30" s="12"/>
      <c r="F30" s="12"/>
      <c r="G30" s="12"/>
      <c r="H30" s="12"/>
      <c r="I30" s="12"/>
      <c r="J30" s="12"/>
      <c r="K30" s="12"/>
      <c r="L30" s="12"/>
      <c r="AB30" s="12"/>
      <c r="AD30" s="12"/>
      <c r="AE30" s="12"/>
      <c r="AF30" s="12"/>
      <c r="AG30" s="12"/>
      <c r="AH30" s="12"/>
      <c r="AI30" s="12"/>
      <c r="AJ30" s="12"/>
      <c r="AK30" s="12"/>
      <c r="AL30" s="12"/>
      <c r="AM30" s="12"/>
      <c r="BC30" s="12"/>
    </row>
    <row r="31" spans="1:56" ht="13.5" customHeight="1" x14ac:dyDescent="0.15">
      <c r="C31" s="13"/>
      <c r="D31" s="46" t="str">
        <f>入力!C4</f>
        <v>令和</v>
      </c>
      <c r="E31" s="14"/>
      <c r="F31" s="236" t="str">
        <f>IF(入力!$D$4="","",入力!$D$4)</f>
        <v/>
      </c>
      <c r="G31" s="236"/>
      <c r="H31" s="45" t="s">
        <v>28</v>
      </c>
      <c r="I31" s="13"/>
      <c r="J31" s="44"/>
      <c r="K31" s="37"/>
      <c r="L31" s="37"/>
      <c r="M31" s="36"/>
      <c r="N31" s="13"/>
      <c r="O31" s="13"/>
      <c r="P31" s="13"/>
      <c r="Q31" s="13"/>
      <c r="R31" s="13"/>
      <c r="S31" s="13"/>
      <c r="T31" s="13"/>
      <c r="U31" s="13"/>
      <c r="V31" s="13"/>
      <c r="W31" s="13"/>
      <c r="X31" s="13"/>
      <c r="Y31" s="13"/>
      <c r="Z31" s="13"/>
      <c r="AA31" s="14"/>
      <c r="AB31" s="38"/>
      <c r="AC31" s="2"/>
      <c r="AD31" s="13"/>
      <c r="AE31" s="46" t="str">
        <f>入力!C4</f>
        <v>令和</v>
      </c>
      <c r="AF31" s="14"/>
      <c r="AG31" s="236" t="str">
        <f>IF(入力!$D$4="","",入力!$D$4)</f>
        <v/>
      </c>
      <c r="AH31" s="236"/>
      <c r="AI31" s="45" t="s">
        <v>28</v>
      </c>
      <c r="AJ31" s="13"/>
      <c r="AK31" s="44"/>
      <c r="AL31" s="37"/>
      <c r="AM31" s="37"/>
      <c r="AN31" s="36"/>
      <c r="AO31" s="13"/>
      <c r="AP31" s="13"/>
      <c r="AQ31" s="13"/>
      <c r="AR31" s="13"/>
      <c r="AS31" s="13"/>
      <c r="AT31" s="13"/>
      <c r="AU31" s="13"/>
      <c r="AV31" s="13"/>
      <c r="AW31" s="13"/>
      <c r="AX31" s="13"/>
      <c r="AY31" s="13"/>
      <c r="AZ31" s="13"/>
      <c r="BA31" s="13"/>
      <c r="BB31" s="14"/>
      <c r="BC31" s="2"/>
    </row>
    <row r="32" spans="1:56" ht="6.95" customHeight="1" x14ac:dyDescent="0.15">
      <c r="AB32" s="12"/>
    </row>
    <row r="33" spans="3:55" ht="11.1" customHeight="1" x14ac:dyDescent="0.15">
      <c r="C33" s="237" t="s">
        <v>0</v>
      </c>
      <c r="D33" s="145" t="s">
        <v>8</v>
      </c>
      <c r="E33" s="146"/>
      <c r="F33" s="146"/>
      <c r="G33" s="239" t="str">
        <f>IF(入力!$D$10="","",IF(INDEX(データ!$H$3:$O$48,MATCH("住所",データ!$G$3:$G$48,0),MATCH(入力!$D$10,データ!$H$2:$O$2,0))="","",INDEX(データ!$H$3:$O$48,MATCH("住所",データ!$G$3:$G$48,0),MATCH(入力!$D$10,データ!$H$2:$O$2,0))))</f>
        <v/>
      </c>
      <c r="H33" s="148"/>
      <c r="I33" s="148"/>
      <c r="J33" s="148"/>
      <c r="K33" s="148"/>
      <c r="L33" s="148"/>
      <c r="M33" s="148"/>
      <c r="N33" s="148"/>
      <c r="O33" s="148"/>
      <c r="P33" s="148"/>
      <c r="Q33" s="148"/>
      <c r="R33" s="148"/>
      <c r="S33" s="148"/>
      <c r="T33" s="148"/>
      <c r="U33" s="148"/>
      <c r="V33" s="148"/>
      <c r="W33" s="148"/>
      <c r="X33" s="148"/>
      <c r="Y33" s="148"/>
      <c r="Z33" s="148"/>
      <c r="AA33" s="149"/>
      <c r="AB33" s="3"/>
      <c r="AC33" s="3"/>
      <c r="AD33" s="237" t="s">
        <v>0</v>
      </c>
      <c r="AE33" s="145" t="s">
        <v>8</v>
      </c>
      <c r="AF33" s="146"/>
      <c r="AG33" s="146"/>
      <c r="AH33" s="239" t="str">
        <f>IF(入力!$E$10="","",IF(INDEX(データ!$H$3:$O$48,MATCH("住所",データ!$G$3:$G$48,0),MATCH(入力!$E$10,データ!$H$2:$O$2,0))="","",INDEX(データ!$H$3:$O$48,MATCH("住所",データ!$G$3:$G$48,0),MATCH(入力!$E$10,データ!$H$2:$O$2,0))))</f>
        <v/>
      </c>
      <c r="AI33" s="148"/>
      <c r="AJ33" s="148"/>
      <c r="AK33" s="148"/>
      <c r="AL33" s="148"/>
      <c r="AM33" s="148"/>
      <c r="AN33" s="148"/>
      <c r="AO33" s="148"/>
      <c r="AP33" s="148"/>
      <c r="AQ33" s="148"/>
      <c r="AR33" s="148"/>
      <c r="AS33" s="148"/>
      <c r="AT33" s="148"/>
      <c r="AU33" s="148"/>
      <c r="AV33" s="148"/>
      <c r="AW33" s="148"/>
      <c r="AX33" s="148"/>
      <c r="AY33" s="148"/>
      <c r="AZ33" s="148"/>
      <c r="BA33" s="148"/>
      <c r="BB33" s="149"/>
      <c r="BC33" s="3"/>
    </row>
    <row r="34" spans="3:55" ht="11.1" customHeight="1" x14ac:dyDescent="0.15">
      <c r="C34" s="238"/>
      <c r="D34" s="152" t="s">
        <v>1</v>
      </c>
      <c r="E34" s="153"/>
      <c r="F34" s="153"/>
      <c r="G34" s="240"/>
      <c r="H34" s="150"/>
      <c r="I34" s="150"/>
      <c r="J34" s="150"/>
      <c r="K34" s="150"/>
      <c r="L34" s="150"/>
      <c r="M34" s="150"/>
      <c r="N34" s="150"/>
      <c r="O34" s="150"/>
      <c r="P34" s="150"/>
      <c r="Q34" s="150"/>
      <c r="R34" s="150"/>
      <c r="S34" s="150"/>
      <c r="T34" s="150"/>
      <c r="U34" s="150"/>
      <c r="V34" s="150"/>
      <c r="W34" s="150"/>
      <c r="X34" s="150"/>
      <c r="Y34" s="150"/>
      <c r="Z34" s="150"/>
      <c r="AA34" s="151"/>
      <c r="AB34" s="3"/>
      <c r="AC34" s="3"/>
      <c r="AD34" s="238"/>
      <c r="AE34" s="152" t="s">
        <v>1</v>
      </c>
      <c r="AF34" s="153"/>
      <c r="AG34" s="153"/>
      <c r="AH34" s="240"/>
      <c r="AI34" s="150"/>
      <c r="AJ34" s="150"/>
      <c r="AK34" s="150"/>
      <c r="AL34" s="150"/>
      <c r="AM34" s="150"/>
      <c r="AN34" s="150"/>
      <c r="AO34" s="150"/>
      <c r="AP34" s="150"/>
      <c r="AQ34" s="150"/>
      <c r="AR34" s="150"/>
      <c r="AS34" s="150"/>
      <c r="AT34" s="150"/>
      <c r="AU34" s="150"/>
      <c r="AV34" s="150"/>
      <c r="AW34" s="150"/>
      <c r="AX34" s="150"/>
      <c r="AY34" s="150"/>
      <c r="AZ34" s="150"/>
      <c r="BA34" s="150"/>
      <c r="BB34" s="151"/>
      <c r="BC34" s="3"/>
    </row>
    <row r="35" spans="3:55" ht="8.1" customHeight="1" x14ac:dyDescent="0.15">
      <c r="C35" s="221" t="s">
        <v>2</v>
      </c>
      <c r="D35" s="223" t="s">
        <v>3</v>
      </c>
      <c r="E35" s="224"/>
      <c r="F35" s="224"/>
      <c r="G35" s="227" t="str">
        <f>IF(入力!$D$10="","",IF(INDEX(データ!$H$3:$O$48,MATCH("名称",データ!$G$3:$G$48,0),MATCH(入力!$D$10,データ!$H$2:$O$2,0))="","",INDEX(データ!$H$3:$O$48,MATCH("名称",データ!$G$3:$G$48,0),MATCH(入力!$D$10,データ!$H$2:$O$2,0))))</f>
        <v/>
      </c>
      <c r="H35" s="228"/>
      <c r="I35" s="228"/>
      <c r="J35" s="228"/>
      <c r="K35" s="228"/>
      <c r="L35" s="228"/>
      <c r="M35" s="228"/>
      <c r="N35" s="231" t="s">
        <v>121</v>
      </c>
      <c r="O35" s="232"/>
      <c r="P35" s="232"/>
      <c r="Q35" s="232"/>
      <c r="R35" s="232"/>
      <c r="S35" s="232"/>
      <c r="T35" s="232"/>
      <c r="U35" s="232"/>
      <c r="V35" s="232"/>
      <c r="W35" s="232"/>
      <c r="X35" s="232"/>
      <c r="Y35" s="232"/>
      <c r="Z35" s="232"/>
      <c r="AA35" s="233"/>
      <c r="AB35" s="4"/>
      <c r="AC35" s="4"/>
      <c r="AD35" s="221" t="s">
        <v>2</v>
      </c>
      <c r="AE35" s="223" t="s">
        <v>3</v>
      </c>
      <c r="AF35" s="224"/>
      <c r="AG35" s="224"/>
      <c r="AH35" s="227" t="str">
        <f>IF(入力!$E$10="","",IF(INDEX(データ!$H$3:$O$48,MATCH("名称",データ!$G$3:$G$48,0),MATCH(入力!$E$10,データ!$H$2:$O$2,0))="","",INDEX(データ!$H$3:$O$48,MATCH("名称",データ!$G$3:$G$48,0),MATCH(入力!$E$10,データ!$H$2:$O$2,0))))</f>
        <v/>
      </c>
      <c r="AI35" s="228"/>
      <c r="AJ35" s="228"/>
      <c r="AK35" s="228"/>
      <c r="AL35" s="228"/>
      <c r="AM35" s="228"/>
      <c r="AN35" s="228"/>
      <c r="AO35" s="231" t="s">
        <v>121</v>
      </c>
      <c r="AP35" s="232"/>
      <c r="AQ35" s="232"/>
      <c r="AR35" s="232"/>
      <c r="AS35" s="232"/>
      <c r="AT35" s="232"/>
      <c r="AU35" s="232"/>
      <c r="AV35" s="232"/>
      <c r="AW35" s="232"/>
      <c r="AX35" s="232"/>
      <c r="AY35" s="232"/>
      <c r="AZ35" s="232"/>
      <c r="BA35" s="232"/>
      <c r="BB35" s="233"/>
      <c r="BC35" s="4"/>
    </row>
    <row r="36" spans="3:55" ht="3" customHeight="1" x14ac:dyDescent="0.15">
      <c r="C36" s="221"/>
      <c r="D36" s="225"/>
      <c r="E36" s="226"/>
      <c r="F36" s="226"/>
      <c r="G36" s="229"/>
      <c r="H36" s="230"/>
      <c r="I36" s="230"/>
      <c r="J36" s="230"/>
      <c r="K36" s="230"/>
      <c r="L36" s="230"/>
      <c r="M36" s="230"/>
      <c r="N36" s="135" t="str">
        <f>IF(入力!$D$10="","",IF(INDEX(データ!$H$3:$O$48,MATCH("マイナンバー",データ!$G$3:$G$48,0),MATCH(入力!$D$10,データ!$H$2:$O$2,0))="","",INDEX(データ!$H$3:$O$48,MATCH("マイナンバー",データ!$G$3:$G$48,0),MATCH(入力!$D$10,データ!$H$2:$O$2,0))))</f>
        <v/>
      </c>
      <c r="O36" s="137" t="str">
        <f>IF(入力!$D$10="","",IF(INDEX(データ!$H$3:$O$48,MATCH("マイナンバー１",データ!$G$3:$G$48,0),MATCH(入力!$D$10,データ!$H$2:$O$2,0))="","",INDEX(データ!$H$3:$O$48,MATCH("マイナンバー１",データ!$G$3:$G$48,0),MATCH(入力!$D$10,データ!$H$2:$O$2,0))))</f>
        <v/>
      </c>
      <c r="P36" s="137" t="str">
        <f>IF(入力!$D$10="","",IF(INDEX(データ!$H$3:$O$48,MATCH("マイナンバー２",データ!$G$3:$G$48,0),MATCH(入力!$D$10,データ!$H$2:$O$2,0))="","",INDEX(データ!$H$3:$O$48,MATCH("マイナンバー２",データ!$G$3:$G$48,0),MATCH(入力!$D$10,データ!$H$2:$O$2,0))))</f>
        <v/>
      </c>
      <c r="Q36" s="137" t="str">
        <f>IF(入力!$D$10="","",IF(INDEX(データ!$H$3:$O$48,MATCH("マイナンバー３",データ!$G$3:$G$48,0),MATCH(入力!$D$10,データ!$H$2:$O$2,0))="","",INDEX(データ!$H$3:$O$48,MATCH("マイナンバー３",データ!$G$3:$G$48,0),MATCH(入力!$D$10,データ!$H$2:$O$2,0))))</f>
        <v/>
      </c>
      <c r="R36" s="234"/>
      <c r="S36" s="137" t="str">
        <f>IF(入力!$D$10="","",IF(INDEX(データ!$H$3:$O$48,MATCH("マイナンバー４",データ!$G$3:$G$48,0),MATCH(入力!$D$10,データ!$H$2:$O$2,0))="","",INDEX(データ!$H$3:$O$48,MATCH("マイナンバー４",データ!$G$3:$G$48,0),MATCH(入力!$D$10,データ!$H$2:$O$2,0))))</f>
        <v/>
      </c>
      <c r="T36" s="137" t="str">
        <f>IF(入力!$D$10="","",IF(INDEX(データ!$H$3:$O$48,MATCH("マイナンバー５",データ!$G$3:$G$48,0),MATCH(入力!$D$10,データ!$H$2:$O$2,0))="","",INDEX(データ!$H$3:$O$48,MATCH("マイナンバー５",データ!$G$3:$G$48,0),MATCH(入力!$D$10,データ!$H$2:$O$2,0))))</f>
        <v/>
      </c>
      <c r="U36" s="137" t="str">
        <f>IF(入力!$D$10="","",IF(INDEX(データ!$H$3:$O$48,MATCH("マイナンバー６",データ!$G$3:$G$48,0),MATCH(入力!$D$10,データ!$H$2:$O$2,0))="","",INDEX(データ!$H$3:$O$48,MATCH("マイナンバー６",データ!$G$3:$G$48,0),MATCH(入力!$D$10,データ!$H$2:$O$2,0))))</f>
        <v/>
      </c>
      <c r="V36" s="137" t="str">
        <f>IF(入力!$D$10="","",IF(INDEX(データ!$H$3:$O$48,MATCH("マイナンバー７",データ!$G$3:$G$48,0),MATCH(入力!$D$10,データ!$H$2:$O$2,0))="","",INDEX(データ!$H$3:$O$48,MATCH("マイナンバー７",データ!$G$3:$G$48,0),MATCH(入力!$D$10,データ!$H$2:$O$2,0))))</f>
        <v/>
      </c>
      <c r="W36" s="181" t="str">
        <f>IF(入力!$D$10="","",IF(INDEX(データ!$H$3:$O$48,MATCH("マイナンバー８",データ!$G$3:$G$48,0),MATCH(入力!$D$10,データ!$H$2:$O$2,0))="","",INDEX(データ!$H$3:$O$48,MATCH("マイナンバー８",データ!$G$3:$G$48,0),MATCH(入力!$D$10,データ!$H$2:$O$2,0))))</f>
        <v/>
      </c>
      <c r="X36" s="137" t="str">
        <f>IF(入力!$D$10="","",IF(INDEX(データ!$H$3:$O$48,MATCH("マイナンバー９",データ!$G$3:$G$48,0),MATCH(入力!$D$10,データ!$H$2:$O$2,0))="","",INDEX(データ!$H$3:$O$48,MATCH("マイナンバー９",データ!$G$3:$G$48,0),MATCH(入力!$D$10,データ!$H$2:$O$2,0))))</f>
        <v/>
      </c>
      <c r="Y36" s="137" t="str">
        <f>IF(入力!$D$10="","",IF(INDEX(データ!$H$3:$O$48,MATCH("マイナンバー１０",データ!$G$3:$G$48,0),MATCH(入力!$D$10,データ!$H$2:$O$2,0))="","",INDEX(データ!$H$3:$O$48,MATCH("マイナンバー１０",データ!$G$3:$G$48,0),MATCH(入力!$D$10,データ!$H$2:$O$2,0))))</f>
        <v/>
      </c>
      <c r="Z36" s="181" t="str">
        <f>IF(入力!$D$10="","",IF(INDEX(データ!$H$3:$O$48,MATCH("マイナンバー１１",データ!$G$3:$G$48,0),MATCH(入力!$D$10,データ!$H$2:$O$2,0))="","",INDEX(データ!$H$3:$O$48,MATCH("マイナンバー１１",データ!$G$3:$G$48,0),MATCH(入力!$D$10,データ!$H$2:$O$2,0))))</f>
        <v/>
      </c>
      <c r="AA36" s="183" t="str">
        <f>IF(入力!$D$10="","",IF(INDEX(データ!$H$3:$O$48,MATCH("マイナンバー１２",データ!$G$3:$G$48,0),MATCH(入力!$D$10,データ!$H$2:$O$2,0))="","",INDEX(データ!$H$3:$O$48,MATCH("マイナンバー１２",データ!$G$3:$G$48,0),MATCH(入力!$D$10,データ!$H$2:$O$2,0))))</f>
        <v/>
      </c>
      <c r="AB36" s="4"/>
      <c r="AC36" s="4"/>
      <c r="AD36" s="221"/>
      <c r="AE36" s="225"/>
      <c r="AF36" s="226"/>
      <c r="AG36" s="226"/>
      <c r="AH36" s="229"/>
      <c r="AI36" s="230"/>
      <c r="AJ36" s="230"/>
      <c r="AK36" s="230"/>
      <c r="AL36" s="230"/>
      <c r="AM36" s="230"/>
      <c r="AN36" s="230"/>
      <c r="AO36" s="135" t="str">
        <f>IF(入力!$E$10="","",IF(INDEX(データ!$H$3:$O$48,MATCH("マイナンバー",データ!$G$3:$G$48,0),MATCH(入力!$E$10,データ!$H$2:$O$2,0))="","",INDEX(データ!$H$3:$O$48,MATCH("マイナンバー",データ!$G$3:$G$48,0),MATCH(入力!$E$10,データ!$H$2:$O$2,0))))</f>
        <v/>
      </c>
      <c r="AP36" s="137" t="str">
        <f>IF(入力!$E$10="","",IF(INDEX(データ!$H$3:$O$48,MATCH("マイナンバー１",データ!$G$3:$G$48,0),MATCH(入力!$E$10,データ!$H$2:$O$2,0))="","",INDEX(データ!$H$3:$O$48,MATCH("マイナンバー１",データ!$G$3:$G$48,0),MATCH(入力!$E$10,データ!$H$2:$O$2,0))))</f>
        <v/>
      </c>
      <c r="AQ36" s="137" t="str">
        <f>IF(入力!$E$10="","",IF(INDEX(データ!$H$3:$O$48,MATCH("マイナンバー２",データ!$G$3:$G$48,0),MATCH(入力!$E$10,データ!$H$2:$O$2,0))="","",INDEX(データ!$H$3:$O$48,MATCH("マイナンバー２",データ!$G$3:$G$48,0),MATCH(入力!$E$10,データ!$H$2:$O$2,0))))</f>
        <v/>
      </c>
      <c r="AR36" s="137" t="str">
        <f>IF(入力!$E$10="","",IF(INDEX(データ!$H$3:$O$48,MATCH("マイナンバー３",データ!$G$3:$G$48,0),MATCH(入力!$E$10,データ!$H$2:$O$2,0))="","",INDEX(データ!$H$3:$O$48,MATCH("マイナンバー３",データ!$G$3:$G$48,0),MATCH(入力!$E$10,データ!$H$2:$O$2,0))))</f>
        <v/>
      </c>
      <c r="AS36" s="234"/>
      <c r="AT36" s="137" t="str">
        <f>IF(入力!$E$10="","",IF(INDEX(データ!$H$3:$O$48,MATCH("マイナンバー４",データ!$G$3:$G$48,0),MATCH(入力!$E$10,データ!$H$2:$O$2,0))="","",INDEX(データ!$H$3:$O$48,MATCH("マイナンバー４",データ!$G$3:$G$48,0),MATCH(入力!$E$10,データ!$H$2:$O$2,0))))</f>
        <v/>
      </c>
      <c r="AU36" s="137" t="str">
        <f>IF(入力!$E$10="","",IF(INDEX(データ!$H$3:$O$48,MATCH("マイナンバー５",データ!$G$3:$G$48,0),MATCH(入力!$E$10,データ!$H$2:$O$2,0))="","",INDEX(データ!$H$3:$O$48,MATCH("マイナンバー５",データ!$G$3:$G$48,0),MATCH(入力!$E$10,データ!$H$2:$O$2,0))))</f>
        <v/>
      </c>
      <c r="AV36" s="137" t="str">
        <f>IF(入力!$E$10="","",IF(INDEX(データ!$H$3:$O$48,MATCH("マイナンバー６",データ!$G$3:$G$48,0),MATCH(入力!$E$10,データ!$H$2:$O$2,0))="","",INDEX(データ!$H$3:$O$48,MATCH("マイナンバー６",データ!$G$3:$G$48,0),MATCH(入力!$E$10,データ!$H$2:$O$2,0))))</f>
        <v/>
      </c>
      <c r="AW36" s="137" t="str">
        <f>IF(入力!$E$10="","",IF(INDEX(データ!$H$3:$O$48,MATCH("マイナンバー７",データ!$G$3:$G$48,0),MATCH(入力!$E$10,データ!$H$2:$O$2,0))="","",INDEX(データ!$H$3:$O$48,MATCH("マイナンバー７",データ!$G$3:$G$48,0),MATCH(入力!$E$10,データ!$H$2:$O$2,0))))</f>
        <v/>
      </c>
      <c r="AX36" s="181" t="str">
        <f>IF(入力!$E$10="","",IF(INDEX(データ!$H$3:$O$48,MATCH("マイナンバー８",データ!$G$3:$G$48,0),MATCH(入力!$E$10,データ!$H$2:$O$2,0))="","",INDEX(データ!$H$3:$O$48,MATCH("マイナンバー８",データ!$G$3:$G$48,0),MATCH(入力!$E$10,データ!$H$2:$O$2,0))))</f>
        <v/>
      </c>
      <c r="AY36" s="137" t="str">
        <f>IF(入力!$E$10="","",IF(INDEX(データ!$H$3:$O$48,MATCH("マイナンバー９",データ!$G$3:$G$48,0),MATCH(入力!$E$10,データ!$H$2:$O$2,0))="","",INDEX(データ!$H$3:$O$48,MATCH("マイナンバー９",データ!$G$3:$G$48,0),MATCH(入力!$E$10,データ!$H$2:$O$2,0))))</f>
        <v/>
      </c>
      <c r="AZ36" s="137" t="str">
        <f>IF(入力!$E$10="","",IF(INDEX(データ!$H$3:$O$48,MATCH("マイナンバー１０",データ!$G$3:$G$48,0),MATCH(入力!$E$10,データ!$H$2:$O$2,0))="","",INDEX(データ!$H$3:$O$48,MATCH("マイナンバー１０",データ!$G$3:$G$48,0),MATCH(入力!$E$10,データ!$H$2:$O$2,0))))</f>
        <v/>
      </c>
      <c r="BA36" s="181" t="str">
        <f>IF(入力!$E$10="","",IF(INDEX(データ!$H$3:$O$48,MATCH("マイナンバー１１",データ!$G$3:$G$48,0),MATCH(入力!$E$10,データ!$H$2:$O$2,0))="","",INDEX(データ!$H$3:$O$48,MATCH("マイナンバー１１",データ!$G$3:$G$48,0),MATCH(入力!$E$10,データ!$H$2:$O$2,0))))</f>
        <v/>
      </c>
      <c r="BB36" s="183" t="str">
        <f>IF(入力!$E$10="","",IF(INDEX(データ!$H$3:$O$48,MATCH("マイナンバー１２",データ!$G$3:$G$48,0),MATCH(入力!$E$10,データ!$H$2:$O$2,0))="","",INDEX(データ!$H$3:$O$48,MATCH("マイナンバー１２",データ!$G$3:$G$48,0),MATCH(入力!$E$10,データ!$H$2:$O$2,0))))</f>
        <v/>
      </c>
      <c r="BC36" s="4"/>
    </row>
    <row r="37" spans="3:55" ht="11.1" customHeight="1" x14ac:dyDescent="0.15">
      <c r="C37" s="222"/>
      <c r="D37" s="185" t="s">
        <v>4</v>
      </c>
      <c r="E37" s="186"/>
      <c r="F37" s="186"/>
      <c r="G37" s="229"/>
      <c r="H37" s="230"/>
      <c r="I37" s="230"/>
      <c r="J37" s="230"/>
      <c r="K37" s="230"/>
      <c r="L37" s="230"/>
      <c r="M37" s="230"/>
      <c r="N37" s="136"/>
      <c r="O37" s="138"/>
      <c r="P37" s="138"/>
      <c r="Q37" s="138"/>
      <c r="R37" s="235"/>
      <c r="S37" s="138"/>
      <c r="T37" s="138"/>
      <c r="U37" s="138"/>
      <c r="V37" s="138"/>
      <c r="W37" s="182"/>
      <c r="X37" s="138"/>
      <c r="Y37" s="138"/>
      <c r="Z37" s="182"/>
      <c r="AA37" s="184"/>
      <c r="AB37" s="4"/>
      <c r="AC37" s="4"/>
      <c r="AD37" s="222"/>
      <c r="AE37" s="185" t="s">
        <v>4</v>
      </c>
      <c r="AF37" s="186"/>
      <c r="AG37" s="186"/>
      <c r="AH37" s="229"/>
      <c r="AI37" s="230"/>
      <c r="AJ37" s="230"/>
      <c r="AK37" s="230"/>
      <c r="AL37" s="230"/>
      <c r="AM37" s="230"/>
      <c r="AN37" s="230"/>
      <c r="AO37" s="136"/>
      <c r="AP37" s="138"/>
      <c r="AQ37" s="138"/>
      <c r="AR37" s="138"/>
      <c r="AS37" s="235"/>
      <c r="AT37" s="138"/>
      <c r="AU37" s="138"/>
      <c r="AV37" s="138"/>
      <c r="AW37" s="138"/>
      <c r="AX37" s="182"/>
      <c r="AY37" s="138"/>
      <c r="AZ37" s="138"/>
      <c r="BA37" s="182"/>
      <c r="BB37" s="184"/>
      <c r="BC37" s="4"/>
    </row>
    <row r="38" spans="3:55" ht="15.95" customHeight="1" x14ac:dyDescent="0.15">
      <c r="C38" s="187" t="s">
        <v>30</v>
      </c>
      <c r="D38" s="188"/>
      <c r="E38" s="188"/>
      <c r="F38" s="188"/>
      <c r="G38" s="189"/>
      <c r="H38" s="190" t="s">
        <v>32</v>
      </c>
      <c r="I38" s="191"/>
      <c r="J38" s="192"/>
      <c r="K38" s="193" t="s">
        <v>35</v>
      </c>
      <c r="L38" s="194"/>
      <c r="M38" s="194"/>
      <c r="N38" s="194"/>
      <c r="O38" s="194"/>
      <c r="P38" s="194"/>
      <c r="Q38" s="195"/>
      <c r="R38" s="196" t="s">
        <v>37</v>
      </c>
      <c r="S38" s="197"/>
      <c r="T38" s="197"/>
      <c r="U38" s="197"/>
      <c r="V38" s="197"/>
      <c r="W38" s="197"/>
      <c r="X38" s="197"/>
      <c r="Y38" s="197"/>
      <c r="Z38" s="197"/>
      <c r="AA38" s="198"/>
      <c r="AB38" s="10"/>
      <c r="AC38" s="10"/>
      <c r="AD38" s="187" t="s">
        <v>30</v>
      </c>
      <c r="AE38" s="188"/>
      <c r="AF38" s="188"/>
      <c r="AG38" s="188"/>
      <c r="AH38" s="189"/>
      <c r="AI38" s="190" t="s">
        <v>32</v>
      </c>
      <c r="AJ38" s="191"/>
      <c r="AK38" s="192"/>
      <c r="AL38" s="193" t="s">
        <v>35</v>
      </c>
      <c r="AM38" s="194"/>
      <c r="AN38" s="194"/>
      <c r="AO38" s="194"/>
      <c r="AP38" s="194"/>
      <c r="AQ38" s="194"/>
      <c r="AR38" s="195"/>
      <c r="AS38" s="196" t="s">
        <v>37</v>
      </c>
      <c r="AT38" s="197"/>
      <c r="AU38" s="197"/>
      <c r="AV38" s="197"/>
      <c r="AW38" s="197"/>
      <c r="AX38" s="197"/>
      <c r="AY38" s="197"/>
      <c r="AZ38" s="197"/>
      <c r="BA38" s="197"/>
      <c r="BB38" s="198"/>
      <c r="BC38" s="10"/>
    </row>
    <row r="39" spans="3:55" ht="17.25" customHeight="1" x14ac:dyDescent="0.15">
      <c r="C39" s="199" t="str">
        <f>IF(入力!$D$10="","",IF(INDEX(データ!$H$3:$O$48,MATCH("区分",データ!$G$3:$G$48,0),MATCH(入力!$D$10,データ!$H$2:$O$2,0))="","",INDEX(データ!$H$3:$O$48,MATCH("区分",データ!$G$3:$G$48,0),MATCH(入力!$D$10,データ!$H$2:$O$2,0))))</f>
        <v/>
      </c>
      <c r="D39" s="200"/>
      <c r="E39" s="200"/>
      <c r="F39" s="200"/>
      <c r="G39" s="201"/>
      <c r="H39" s="205" t="str">
        <f>IF(入力!$D$10="","",IF(INDEX(データ!$H$3:$O$48,MATCH("細目",データ!$G$3:$G$48,0),MATCH(入力!$D$10,データ!$H$2:$O$2,0))="","",INDEX(データ!$H$3:$O$48,MATCH("細目",データ!$G$3:$G$48,0),MATCH(入力!$D$10,データ!$H$2:$O$2,0))))</f>
        <v/>
      </c>
      <c r="I39" s="206"/>
      <c r="J39" s="207"/>
      <c r="K39" s="211" t="str">
        <f>IF(入力!$D$10="","",IF(INDEX(データ!$H$3:$O$48,MATCH("支払金額",データ!$G$3:$G$48,0),MATCH(入力!$D$10,データ!$H$2:$O$2,0))="","",INDEX(データ!$H$3:$O$48,MATCH("支払金額",データ!$G$3:$G$48,0),MATCH(入力!$D$10,データ!$H$2:$O$2,0))))</f>
        <v/>
      </c>
      <c r="L39" s="212"/>
      <c r="M39" s="212"/>
      <c r="N39" s="212"/>
      <c r="O39" s="212"/>
      <c r="P39" s="212"/>
      <c r="Q39" s="213"/>
      <c r="R39" s="214" t="str">
        <f>IF(入力!$D$10="","",IF(INDEX(データ!$H$3:$O$48,MATCH("源泉",データ!$G$3:$G$48,0),MATCH(入力!$D$10,データ!$H$2:$O$2,0))="","",INDEX(データ!$H$3:$O$48,MATCH("源泉",データ!$G$3:$G$48,0),MATCH(入力!$D$10,データ!$H$2:$O$2,0))))</f>
        <v/>
      </c>
      <c r="S39" s="215"/>
      <c r="T39" s="215"/>
      <c r="U39" s="215"/>
      <c r="V39" s="215"/>
      <c r="W39" s="215"/>
      <c r="X39" s="215"/>
      <c r="Y39" s="215"/>
      <c r="Z39" s="215"/>
      <c r="AA39" s="216"/>
      <c r="AB39" s="7"/>
      <c r="AC39" s="7"/>
      <c r="AD39" s="199" t="str">
        <f>IF(入力!$E$10="","",IF(INDEX(データ!$H$3:$O$48,MATCH("区分",データ!$G$3:$G$48,0),MATCH(入力!$E$10,データ!$H$2:$O$2,0))="","",INDEX(データ!$H$3:$O$48,MATCH("区分",データ!$G$3:$G$48,0),MATCH(入力!$E$10,データ!$H$2:$O$2,0))))</f>
        <v/>
      </c>
      <c r="AE39" s="200"/>
      <c r="AF39" s="200"/>
      <c r="AG39" s="200"/>
      <c r="AH39" s="201"/>
      <c r="AI39" s="205" t="str">
        <f>IF(入力!$E$10="","",IF(INDEX(データ!$H$3:$O$48,MATCH("細目",データ!$G$3:$G$48,0),MATCH(入力!$E$10,データ!$H$2:$O$2,0))="","",INDEX(データ!$H$3:$O$48,MATCH("細目",データ!$G$3:$G$48,0),MATCH(入力!$E$10,データ!$H$2:$O$2,0))))</f>
        <v/>
      </c>
      <c r="AJ39" s="206"/>
      <c r="AK39" s="207"/>
      <c r="AL39" s="211" t="str">
        <f>IF(入力!$E$10="","",IF(INDEX(データ!$H$3:$O$48,MATCH("支払金額",データ!$G$3:$G$48,0),MATCH(入力!$E$10,データ!$H$2:$O$2,0))="","",INDEX(データ!$H$3:$O$48,MATCH("支払金額",データ!$G$3:$G$48,0),MATCH(入力!$E$10,データ!$H$2:$O$2,0))))</f>
        <v/>
      </c>
      <c r="AM39" s="212"/>
      <c r="AN39" s="212"/>
      <c r="AO39" s="212"/>
      <c r="AP39" s="212"/>
      <c r="AQ39" s="212"/>
      <c r="AR39" s="213"/>
      <c r="AS39" s="214" t="str">
        <f>IF(入力!$E$10="","",IF(INDEX(データ!$H$3:$O$48,MATCH("源泉",データ!$G$3:$G$48,0),MATCH(入力!$E$10,データ!$H$2:$O$2,0))="","",INDEX(データ!$H$3:$O$48,MATCH("源泉",データ!$G$3:$G$48,0),MATCH(入力!$E$10,データ!$H$2:$O$2,0))))</f>
        <v/>
      </c>
      <c r="AT39" s="215"/>
      <c r="AU39" s="215"/>
      <c r="AV39" s="215"/>
      <c r="AW39" s="215"/>
      <c r="AX39" s="215"/>
      <c r="AY39" s="215"/>
      <c r="AZ39" s="215"/>
      <c r="BA39" s="215"/>
      <c r="BB39" s="216"/>
      <c r="BC39" s="7"/>
    </row>
    <row r="40" spans="3:55" ht="11.45" customHeight="1" x14ac:dyDescent="0.15">
      <c r="C40" s="202"/>
      <c r="D40" s="203"/>
      <c r="E40" s="203"/>
      <c r="F40" s="203"/>
      <c r="G40" s="204"/>
      <c r="H40" s="208"/>
      <c r="I40" s="209"/>
      <c r="J40" s="210"/>
      <c r="K40" s="217" t="str">
        <f>IF(入力!$D$10="","",IF(INDEX(データ!$H$3:$O$48,MATCH("支払金額２",データ!$G$3:$G$48,0),MATCH(入力!$D$10,データ!$H$2:$O$2,0))="","",INDEX(データ!$H$3:$O$48,MATCH("支払金額２",データ!$G$3:$G$48,0),MATCH(入力!$D$10,データ!$H$2:$O$2,0))))</f>
        <v/>
      </c>
      <c r="L40" s="218"/>
      <c r="M40" s="218"/>
      <c r="N40" s="218"/>
      <c r="O40" s="218"/>
      <c r="P40" s="218"/>
      <c r="Q40" s="219"/>
      <c r="R40" s="217" t="str">
        <f>IF(入力!$D$10="","",IF(INDEX(データ!$H$3:$O$48,MATCH("源泉２",データ!$G$3:$G$48,0),MATCH(入力!$D$10,データ!$H$2:$O$2,0))="","",INDEX(データ!$H$3:$O$48,MATCH("源泉２",データ!$G$3:$G$48,0),MATCH(入力!$D$10,データ!$H$2:$O$2,0))))</f>
        <v/>
      </c>
      <c r="S40" s="218"/>
      <c r="T40" s="218"/>
      <c r="U40" s="218"/>
      <c r="V40" s="218"/>
      <c r="W40" s="218"/>
      <c r="X40" s="218"/>
      <c r="Y40" s="218"/>
      <c r="Z40" s="218"/>
      <c r="AA40" s="220"/>
      <c r="AB40" s="7"/>
      <c r="AC40" s="7"/>
      <c r="AD40" s="202"/>
      <c r="AE40" s="203"/>
      <c r="AF40" s="203"/>
      <c r="AG40" s="203"/>
      <c r="AH40" s="204"/>
      <c r="AI40" s="208"/>
      <c r="AJ40" s="209"/>
      <c r="AK40" s="210"/>
      <c r="AL40" s="217" t="str">
        <f>IF(入力!$E$10="","",IF(INDEX(データ!$H$3:$O$48,MATCH("支払金額２",データ!$G$3:$G$48,0),MATCH(入力!$E$10,データ!$H$2:$O$2,0))="","",INDEX(データ!$H$3:$O$48,MATCH("支払金額２",データ!$G$3:$G$48,0),MATCH(入力!$E$10,データ!$H$2:$O$2,0))))</f>
        <v/>
      </c>
      <c r="AM40" s="218"/>
      <c r="AN40" s="218"/>
      <c r="AO40" s="218"/>
      <c r="AP40" s="218"/>
      <c r="AQ40" s="218"/>
      <c r="AR40" s="219"/>
      <c r="AS40" s="217" t="str">
        <f>IF(入力!$E$10="","",IF(INDEX(データ!$H$3:$O$48,MATCH("源泉２",データ!$G$3:$G$48,0),MATCH(入力!$E$10,データ!$H$2:$O$2,0))="","",INDEX(データ!$H$3:$O$48,MATCH("源泉２",データ!$G$3:$G$48,0),MATCH(入力!$E$10,データ!$H$2:$O$2,0))))</f>
        <v/>
      </c>
      <c r="AT40" s="218"/>
      <c r="AU40" s="218"/>
      <c r="AV40" s="218"/>
      <c r="AW40" s="218"/>
      <c r="AX40" s="218"/>
      <c r="AY40" s="218"/>
      <c r="AZ40" s="218"/>
      <c r="BA40" s="218"/>
      <c r="BB40" s="220"/>
      <c r="BC40" s="7"/>
    </row>
    <row r="41" spans="3:55" ht="11.1" customHeight="1" x14ac:dyDescent="0.15">
      <c r="C41" s="248" t="str">
        <f>IF(入力!$D$10="","",IF(INDEX(データ!$H$3:$O$48,MATCH("区分２",データ!$G$3:$G$48,0),MATCH(入力!$D$10,データ!$H$2:$O$2,0))="","",INDEX(データ!$H$3:$O$48,MATCH("区分２",データ!$G$3:$G$48,0),MATCH(入力!$D$10,データ!$H$2:$O$2,0))))</f>
        <v/>
      </c>
      <c r="D41" s="249"/>
      <c r="E41" s="249"/>
      <c r="F41" s="249"/>
      <c r="G41" s="250"/>
      <c r="H41" s="254" t="str">
        <f>IF(入力!$D$10="","",IF(INDEX(データ!$H$3:$O$48,MATCH("細目２",データ!$G$3:$G$48,0),MATCH(入力!$D$10,データ!$H$2:$O$2,0))="","",INDEX(データ!$H$3:$O$48,MATCH("細目２",データ!$G$3:$G$48,0),MATCH(入力!$D$10,データ!$H$2:$O$2,0))))</f>
        <v/>
      </c>
      <c r="I41" s="255"/>
      <c r="J41" s="256"/>
      <c r="K41" s="241" t="str">
        <f>IF(入力!$D$10="","",IF(INDEX(データ!$H$3:$O$48,MATCH("支払金額３",データ!$G$3:$G$48,0),MATCH(入力!$D$10,データ!$H$2:$O$2,0))="","",INDEX(データ!$H$3:$O$48,MATCH("支払金額３",データ!$G$3:$G$48,0),MATCH(入力!$D$10,データ!$H$2:$O$2,0))))</f>
        <v/>
      </c>
      <c r="L41" s="242"/>
      <c r="M41" s="242"/>
      <c r="N41" s="242"/>
      <c r="O41" s="242"/>
      <c r="P41" s="242"/>
      <c r="Q41" s="257"/>
      <c r="R41" s="241" t="str">
        <f>IF(入力!$D$10="","",IF(INDEX(データ!$H$3:$O$48,MATCH("源泉３",データ!$G$3:$G$48,0),MATCH(入力!$D$10,データ!$H$2:$O$2,0))="","",INDEX(データ!$H$3:$O$48,MATCH("源泉３",データ!$G$3:$G$48,0),MATCH(入力!$D$10,データ!$H$2:$O$2,0))))</f>
        <v/>
      </c>
      <c r="S41" s="242"/>
      <c r="T41" s="242"/>
      <c r="U41" s="242"/>
      <c r="V41" s="242"/>
      <c r="W41" s="242"/>
      <c r="X41" s="242"/>
      <c r="Y41" s="242"/>
      <c r="Z41" s="242"/>
      <c r="AA41" s="243"/>
      <c r="AB41" s="7"/>
      <c r="AC41" s="7"/>
      <c r="AD41" s="248" t="str">
        <f>IF(入力!$E$10="","",IF(INDEX(データ!$H$3:$O$48,MATCH("区分２",データ!$G$3:$G$48,0),MATCH(入力!$E$10,データ!$H$2:$O$2,0))="","",INDEX(データ!$H$3:$O$48,MATCH("区分２",データ!$G$3:$G$48,0),MATCH(入力!$E$10,データ!$H$2:$O$2,0))))</f>
        <v/>
      </c>
      <c r="AE41" s="249"/>
      <c r="AF41" s="249"/>
      <c r="AG41" s="249"/>
      <c r="AH41" s="250"/>
      <c r="AI41" s="254" t="str">
        <f>IF(入力!$E$10="","",IF(INDEX(データ!$H$3:$O$48,MATCH("細目２",データ!$G$3:$G$48,0),MATCH(入力!$E$10,データ!$H$2:$O$2,0))="","",INDEX(データ!$H$3:$O$48,MATCH("細目２",データ!$G$3:$G$48,0),MATCH(入力!$E$10,データ!$H$2:$O$2,0))))</f>
        <v/>
      </c>
      <c r="AJ41" s="255"/>
      <c r="AK41" s="256"/>
      <c r="AL41" s="241" t="str">
        <f>IF(入力!$E$10="","",IF(INDEX(データ!$H$3:$O$48,MATCH("支払金額３",データ!$G$3:$G$48,0),MATCH(入力!$E$10,データ!$H$2:$O$2,0))="","",INDEX(データ!$H$3:$O$48,MATCH("支払金額３",データ!$G$3:$G$48,0),MATCH(入力!$E$10,データ!$H$2:$O$2,0))))</f>
        <v/>
      </c>
      <c r="AM41" s="242"/>
      <c r="AN41" s="242"/>
      <c r="AO41" s="242"/>
      <c r="AP41" s="242"/>
      <c r="AQ41" s="242"/>
      <c r="AR41" s="257"/>
      <c r="AS41" s="241" t="str">
        <f>IF(入力!$E$10="","",IF(INDEX(データ!$H$3:$O$48,MATCH("源泉３",データ!$G$3:$G$48,0),MATCH(入力!$E$10,データ!$H$2:$O$2,0))="","",INDEX(データ!$H$3:$O$48,MATCH("源泉３",データ!$G$3:$G$48,0),MATCH(入力!$E$10,データ!$H$2:$O$2,0))))</f>
        <v/>
      </c>
      <c r="AT41" s="242"/>
      <c r="AU41" s="242"/>
      <c r="AV41" s="242"/>
      <c r="AW41" s="242"/>
      <c r="AX41" s="242"/>
      <c r="AY41" s="242"/>
      <c r="AZ41" s="242"/>
      <c r="BA41" s="242"/>
      <c r="BB41" s="243"/>
      <c r="BC41" s="7"/>
    </row>
    <row r="42" spans="3:55" ht="11.1" customHeight="1" x14ac:dyDescent="0.15">
      <c r="C42" s="251"/>
      <c r="D42" s="252"/>
      <c r="E42" s="252"/>
      <c r="F42" s="252"/>
      <c r="G42" s="253"/>
      <c r="H42" s="208"/>
      <c r="I42" s="209"/>
      <c r="J42" s="210"/>
      <c r="K42" s="258" t="str">
        <f>IF(入力!$D$10="","",IF(INDEX(データ!$H$3:$O$48,MATCH("支払金額４",データ!$G$3:$G$48,0),MATCH(入力!$D$10,データ!$H$2:$O$2,0))="","",INDEX(データ!$H$3:$O$48,MATCH("支払金額４",データ!$G$3:$G$48,0),MATCH(入力!$D$10,データ!$H$2:$O$2,0))))</f>
        <v/>
      </c>
      <c r="L42" s="259"/>
      <c r="M42" s="259"/>
      <c r="N42" s="259"/>
      <c r="O42" s="259"/>
      <c r="P42" s="259"/>
      <c r="Q42" s="260"/>
      <c r="R42" s="258" t="str">
        <f>IF(入力!$D$10="","",IF(INDEX(データ!$H$3:$O$48,MATCH("源泉４",データ!$G$3:$G$48,0),MATCH(入力!$D$10,データ!$H$2:$O$2,0))="","",INDEX(データ!$H$3:$O$48,MATCH("源泉４",データ!$G$3:$G$48,0),MATCH(入力!$D$10,データ!$H$2:$O$2,0))))</f>
        <v/>
      </c>
      <c r="S42" s="259"/>
      <c r="T42" s="259"/>
      <c r="U42" s="259"/>
      <c r="V42" s="259"/>
      <c r="W42" s="259"/>
      <c r="X42" s="259"/>
      <c r="Y42" s="259"/>
      <c r="Z42" s="259"/>
      <c r="AA42" s="261"/>
      <c r="AB42" s="7"/>
      <c r="AC42" s="7"/>
      <c r="AD42" s="251"/>
      <c r="AE42" s="252"/>
      <c r="AF42" s="252"/>
      <c r="AG42" s="252"/>
      <c r="AH42" s="253"/>
      <c r="AI42" s="208"/>
      <c r="AJ42" s="209"/>
      <c r="AK42" s="210"/>
      <c r="AL42" s="258" t="str">
        <f>IF(入力!$E$10="","",IF(INDEX(データ!$H$3:$O$48,MATCH("支払金額４",データ!$G$3:$G$48,0),MATCH(入力!$E$10,データ!$H$2:$O$2,0))="","",INDEX(データ!$H$3:$O$48,MATCH("支払金額４",データ!$G$3:$G$48,0),MATCH(入力!$E$10,データ!$H$2:$O$2,0))))</f>
        <v/>
      </c>
      <c r="AM42" s="259"/>
      <c r="AN42" s="259"/>
      <c r="AO42" s="259"/>
      <c r="AP42" s="259"/>
      <c r="AQ42" s="259"/>
      <c r="AR42" s="260"/>
      <c r="AS42" s="258" t="str">
        <f>IF(入力!$E$10="","",IF(INDEX(データ!$H$3:$O$48,MATCH("源泉４",データ!$G$3:$G$48,0),MATCH(入力!$E$10,データ!$H$2:$O$2,0))="","",INDEX(データ!$H$3:$O$48,MATCH("源泉４",データ!$G$3:$G$48,0),MATCH(入力!$E$10,データ!$H$2:$O$2,0))))</f>
        <v/>
      </c>
      <c r="AT42" s="259"/>
      <c r="AU42" s="259"/>
      <c r="AV42" s="259"/>
      <c r="AW42" s="259"/>
      <c r="AX42" s="259"/>
      <c r="AY42" s="259"/>
      <c r="AZ42" s="259"/>
      <c r="BA42" s="259"/>
      <c r="BB42" s="261"/>
      <c r="BC42" s="7"/>
    </row>
    <row r="43" spans="3:55" ht="11.1" customHeight="1" x14ac:dyDescent="0.15">
      <c r="C43" s="248" t="str">
        <f>IF(入力!$D$10="","",IF(INDEX(データ!$H$3:$O$48,MATCH("区分３",データ!$G$3:$G$48,0),MATCH(入力!$D$10,データ!$H$2:$O$2,0))="","",INDEX(データ!$H$3:$O$48,MATCH("区分３",データ!$G$3:$G$48,0),MATCH(入力!$D$10,データ!$H$2:$O$2,0))))</f>
        <v/>
      </c>
      <c r="D43" s="249"/>
      <c r="E43" s="249"/>
      <c r="F43" s="249"/>
      <c r="G43" s="250"/>
      <c r="H43" s="254" t="str">
        <f>IF(入力!$D$10="","",IF(INDEX(データ!$H$3:$O$48,MATCH("細目３",データ!$G$3:$G$48,0),MATCH(入力!$D$10,データ!$H$2:$O$2,0))="","",INDEX(データ!$H$3:$O$48,MATCH("細目３",データ!$G$3:$G$48,0),MATCH(入力!$D$10,データ!$H$2:$O$2,0))))</f>
        <v/>
      </c>
      <c r="I43" s="255"/>
      <c r="J43" s="256"/>
      <c r="K43" s="241" t="str">
        <f>IF(入力!$D$10="","",IF(INDEX(データ!$H$3:$O$48,MATCH("支払金額５",データ!$G$3:$G$48,0),MATCH(入力!$D$10,データ!$H$2:$O$2,0))="","",INDEX(データ!$H$3:$O$48,MATCH("支払金額５",データ!$G$3:$G$48,0),MATCH(入力!$D$10,データ!$H$2:$O$2,0))))</f>
        <v/>
      </c>
      <c r="L43" s="242"/>
      <c r="M43" s="242"/>
      <c r="N43" s="242"/>
      <c r="O43" s="242"/>
      <c r="P43" s="242"/>
      <c r="Q43" s="257"/>
      <c r="R43" s="241" t="str">
        <f>IF(入力!$D$10="","",IF(INDEX(データ!$H$3:$O$48,MATCH("源泉５",データ!$G$3:$G$48,0),MATCH(入力!$D$10,データ!$H$2:$O$2,0))="","",INDEX(データ!$H$3:$O$48,MATCH("源泉５",データ!$G$3:$G$48,0),MATCH(入力!$D$10,データ!$H$2:$O$2,0))))</f>
        <v/>
      </c>
      <c r="S43" s="242"/>
      <c r="T43" s="242"/>
      <c r="U43" s="242"/>
      <c r="V43" s="242"/>
      <c r="W43" s="242"/>
      <c r="X43" s="242"/>
      <c r="Y43" s="242"/>
      <c r="Z43" s="242"/>
      <c r="AA43" s="243"/>
      <c r="AB43" s="7"/>
      <c r="AC43" s="7"/>
      <c r="AD43" s="248" t="str">
        <f>IF(入力!$E$10="","",IF(INDEX(データ!$H$3:$O$48,MATCH("区分３",データ!$G$3:$G$48,0),MATCH(入力!$E$10,データ!$H$2:$O$2,0))="","",INDEX(データ!$H$3:$O$48,MATCH("区分３",データ!$G$3:$G$48,0),MATCH(入力!$E$10,データ!$H$2:$O$2,0))))</f>
        <v/>
      </c>
      <c r="AE43" s="249"/>
      <c r="AF43" s="249"/>
      <c r="AG43" s="249"/>
      <c r="AH43" s="250"/>
      <c r="AI43" s="254" t="str">
        <f>IF(入力!$E$10="","",IF(INDEX(データ!$H$3:$O$48,MATCH("細目３",データ!$G$3:$G$48,0),MATCH(入力!$E$10,データ!$H$2:$O$2,0))="","",INDEX(データ!$H$3:$O$48,MATCH("細目３",データ!$G$3:$G$48,0),MATCH(入力!$E$10,データ!$H$2:$O$2,0))))</f>
        <v/>
      </c>
      <c r="AJ43" s="255"/>
      <c r="AK43" s="256"/>
      <c r="AL43" s="241" t="str">
        <f>IF(入力!$E$10="","",IF(INDEX(データ!$H$3:$O$48,MATCH("支払金額５",データ!$G$3:$G$48,0),MATCH(入力!$E$10,データ!$H$2:$O$2,0))="","",INDEX(データ!$H$3:$O$48,MATCH("支払金額５",データ!$G$3:$G$48,0),MATCH(入力!$E$10,データ!$H$2:$O$2,0))))</f>
        <v/>
      </c>
      <c r="AM43" s="242"/>
      <c r="AN43" s="242"/>
      <c r="AO43" s="242"/>
      <c r="AP43" s="242"/>
      <c r="AQ43" s="242"/>
      <c r="AR43" s="257"/>
      <c r="AS43" s="241" t="str">
        <f>IF(入力!$E$10="","",IF(INDEX(データ!$H$3:$O$48,MATCH("源泉５",データ!$G$3:$G$48,0),MATCH(入力!$E$10,データ!$H$2:$O$2,0))="","",INDEX(データ!$H$3:$O$48,MATCH("源泉５",データ!$G$3:$G$48,0),MATCH(入力!$E$10,データ!$H$2:$O$2,0))))</f>
        <v/>
      </c>
      <c r="AT43" s="242"/>
      <c r="AU43" s="242"/>
      <c r="AV43" s="242"/>
      <c r="AW43" s="242"/>
      <c r="AX43" s="242"/>
      <c r="AY43" s="242"/>
      <c r="AZ43" s="242"/>
      <c r="BA43" s="242"/>
      <c r="BB43" s="243"/>
      <c r="BC43" s="7"/>
    </row>
    <row r="44" spans="3:55" ht="11.1" customHeight="1" x14ac:dyDescent="0.15">
      <c r="C44" s="251"/>
      <c r="D44" s="252"/>
      <c r="E44" s="252"/>
      <c r="F44" s="252"/>
      <c r="G44" s="253"/>
      <c r="H44" s="208"/>
      <c r="I44" s="209"/>
      <c r="J44" s="210"/>
      <c r="K44" s="258" t="str">
        <f>IF(入力!$D$10="","",IF(INDEX(データ!$H$3:$O$48,MATCH("支払金額６",データ!$G$3:$G$48,0),MATCH(入力!$D$10,データ!$H$2:$O$2,0))="","",INDEX(データ!$H$3:$O$48,MATCH("支払金額６",データ!$G$3:$G$48,0),MATCH(入力!$D$10,データ!$H$2:$O$2,0))))</f>
        <v/>
      </c>
      <c r="L44" s="259"/>
      <c r="M44" s="259"/>
      <c r="N44" s="259"/>
      <c r="O44" s="259"/>
      <c r="P44" s="259"/>
      <c r="Q44" s="260"/>
      <c r="R44" s="258" t="str">
        <f>IF(入力!$D$10="","",IF(INDEX(データ!$H$3:$O$48,MATCH("源泉６",データ!$G$3:$G$48,0),MATCH(入力!$D$10,データ!$H$2:$O$2,0))="","",INDEX(データ!$H$3:$O$48,MATCH("源泉６",データ!$G$3:$G$48,0),MATCH(入力!$D$10,データ!$H$2:$O$2,0))))</f>
        <v/>
      </c>
      <c r="S44" s="259"/>
      <c r="T44" s="259"/>
      <c r="U44" s="259"/>
      <c r="V44" s="259"/>
      <c r="W44" s="259"/>
      <c r="X44" s="259"/>
      <c r="Y44" s="259"/>
      <c r="Z44" s="259"/>
      <c r="AA44" s="261"/>
      <c r="AB44" s="7"/>
      <c r="AC44" s="7"/>
      <c r="AD44" s="251"/>
      <c r="AE44" s="252"/>
      <c r="AF44" s="252"/>
      <c r="AG44" s="252"/>
      <c r="AH44" s="253"/>
      <c r="AI44" s="208"/>
      <c r="AJ44" s="209"/>
      <c r="AK44" s="210"/>
      <c r="AL44" s="258" t="str">
        <f>IF(入力!$E$10="","",IF(INDEX(データ!$H$3:$O$48,MATCH("支払金額６",データ!$G$3:$G$48,0),MATCH(入力!$E$10,データ!$H$2:$O$2,0))="","",INDEX(データ!$H$3:$O$48,MATCH("支払金額６",データ!$G$3:$G$48,0),MATCH(入力!$E$10,データ!$H$2:$O$2,0))))</f>
        <v/>
      </c>
      <c r="AM44" s="259"/>
      <c r="AN44" s="259"/>
      <c r="AO44" s="259"/>
      <c r="AP44" s="259"/>
      <c r="AQ44" s="259"/>
      <c r="AR44" s="260"/>
      <c r="AS44" s="258" t="str">
        <f>IF(入力!$E$10="","",IF(INDEX(データ!$H$3:$O$48,MATCH("源泉６",データ!$G$3:$G$48,0),MATCH(入力!$E$10,データ!$H$2:$O$2,0))="","",INDEX(データ!$H$3:$O$48,MATCH("源泉６",データ!$G$3:$G$48,0),MATCH(入力!$E$10,データ!$H$2:$O$2,0))))</f>
        <v/>
      </c>
      <c r="AT44" s="259"/>
      <c r="AU44" s="259"/>
      <c r="AV44" s="259"/>
      <c r="AW44" s="259"/>
      <c r="AX44" s="259"/>
      <c r="AY44" s="259"/>
      <c r="AZ44" s="259"/>
      <c r="BA44" s="259"/>
      <c r="BB44" s="261"/>
      <c r="BC44" s="7"/>
    </row>
    <row r="45" spans="3:55" ht="11.1" customHeight="1" x14ac:dyDescent="0.15">
      <c r="C45" s="248" t="str">
        <f>IF(入力!$D$10="","",IF(INDEX(データ!$H$3:$O$48,MATCH("区分４",データ!$G$3:$G$48,0),MATCH(入力!$D$10,データ!$H$2:$O$2,0))="","",INDEX(データ!$H$3:$O$48,MATCH("区分４",データ!$G$3:$G$48,0),MATCH(入力!$D$10,データ!$H$2:$O$2,0))))</f>
        <v/>
      </c>
      <c r="D45" s="249"/>
      <c r="E45" s="249"/>
      <c r="F45" s="249"/>
      <c r="G45" s="250"/>
      <c r="H45" s="254" t="str">
        <f>IF(入力!$D$10="","",IF(INDEX(データ!$H$3:$O$48,MATCH("細目４",データ!$G$3:$G$48,0),MATCH(入力!$D$10,データ!$H$2:$O$2,0))="","",INDEX(データ!$H$3:$O$48,MATCH("細目４",データ!$G$3:$G$48,0),MATCH(入力!$D$10,データ!$H$2:$O$2,0))))</f>
        <v/>
      </c>
      <c r="I45" s="255"/>
      <c r="J45" s="256"/>
      <c r="K45" s="241" t="str">
        <f>IF(入力!$D$10="","",IF(INDEX(データ!$H$3:$O$48,MATCH("支払金額７",データ!$G$3:$G$48,0),MATCH(入力!$D$10,データ!$H$2:$O$2,0))="","",INDEX(データ!$H$3:$O$48,MATCH("支払金額７",データ!$G$3:$G$48,0),MATCH(入力!$D$10,データ!$H$2:$O$2,0))))</f>
        <v/>
      </c>
      <c r="L45" s="242"/>
      <c r="M45" s="242"/>
      <c r="N45" s="242"/>
      <c r="O45" s="242"/>
      <c r="P45" s="242"/>
      <c r="Q45" s="257"/>
      <c r="R45" s="241" t="str">
        <f>IF(入力!$D$10="","",IF(INDEX(データ!$H$3:$O$48,MATCH("源泉７",データ!$G$3:$G$48,0),MATCH(入力!$D$10,データ!$H$2:$O$2,0))="","",INDEX(データ!$H$3:$O$48,MATCH("源泉７",データ!$G$3:$G$48,0),MATCH(入力!$D$10,データ!$H$2:$O$2,0))))</f>
        <v/>
      </c>
      <c r="S45" s="242"/>
      <c r="T45" s="242"/>
      <c r="U45" s="242"/>
      <c r="V45" s="242"/>
      <c r="W45" s="242"/>
      <c r="X45" s="242"/>
      <c r="Y45" s="242"/>
      <c r="Z45" s="242"/>
      <c r="AA45" s="243"/>
      <c r="AB45" s="5"/>
      <c r="AC45" s="5"/>
      <c r="AD45" s="248" t="str">
        <f>IF(入力!$E$10="","",IF(INDEX(データ!$H$3:$O$48,MATCH("区分４",データ!$G$3:$G$48,0),MATCH(入力!$E$10,データ!$H$2:$O$2,0))="","",INDEX(データ!$H$3:$O$48,MATCH("区分４",データ!$G$3:$G$48,0),MATCH(入力!$E$10,データ!$H$2:$O$2,0))))</f>
        <v/>
      </c>
      <c r="AE45" s="249"/>
      <c r="AF45" s="249"/>
      <c r="AG45" s="249"/>
      <c r="AH45" s="250"/>
      <c r="AI45" s="254" t="str">
        <f>IF(入力!$E$10="","",IF(INDEX(データ!$H$3:$O$48,MATCH("細目４",データ!$G$3:$G$48,0),MATCH(入力!$E$10,データ!$H$2:$O$2,0))="","",INDEX(データ!$H$3:$O$48,MATCH("細目４",データ!$G$3:$G$48,0),MATCH(入力!$E$10,データ!$H$2:$O$2,0))))</f>
        <v/>
      </c>
      <c r="AJ45" s="255"/>
      <c r="AK45" s="256"/>
      <c r="AL45" s="241" t="str">
        <f>IF(入力!$E$10="","",IF(INDEX(データ!$H$3:$O$48,MATCH("支払金額７",データ!$G$3:$G$48,0),MATCH(入力!$E$10,データ!$H$2:$O$2,0))="","",INDEX(データ!$H$3:$O$48,MATCH("支払金額７",データ!$G$3:$G$48,0),MATCH(入力!$E$10,データ!$H$2:$O$2,0))))</f>
        <v/>
      </c>
      <c r="AM45" s="242"/>
      <c r="AN45" s="242"/>
      <c r="AO45" s="242"/>
      <c r="AP45" s="242"/>
      <c r="AQ45" s="242"/>
      <c r="AR45" s="257"/>
      <c r="AS45" s="241" t="str">
        <f>IF(入力!$E$10="","",IF(INDEX(データ!$H$3:$O$48,MATCH("源泉７",データ!$G$3:$G$48,0),MATCH(入力!$E$10,データ!$H$2:$O$2,0))="","",INDEX(データ!$H$3:$O$48,MATCH("源泉７",データ!$G$3:$G$48,0),MATCH(入力!$E$10,データ!$H$2:$O$2,0))))</f>
        <v/>
      </c>
      <c r="AT45" s="242"/>
      <c r="AU45" s="242"/>
      <c r="AV45" s="242"/>
      <c r="AW45" s="242"/>
      <c r="AX45" s="242"/>
      <c r="AY45" s="242"/>
      <c r="AZ45" s="242"/>
      <c r="BA45" s="242"/>
      <c r="BB45" s="243"/>
      <c r="BC45" s="5"/>
    </row>
    <row r="46" spans="3:55" ht="11.1" customHeight="1" x14ac:dyDescent="0.15">
      <c r="C46" s="251"/>
      <c r="D46" s="252"/>
      <c r="E46" s="252"/>
      <c r="F46" s="252"/>
      <c r="G46" s="253"/>
      <c r="H46" s="208"/>
      <c r="I46" s="209"/>
      <c r="J46" s="210"/>
      <c r="K46" s="258" t="str">
        <f>IF(入力!$D$10="","",IF(INDEX(データ!$H$3:$O$48,MATCH("支払金額８",データ!$G$3:$G$48,0),MATCH(入力!$D$10,データ!$H$2:$O$2,0))="","",INDEX(データ!$H$3:$O$48,MATCH("支払金額８",データ!$G$3:$G$48,0),MATCH(入力!$D$10,データ!$H$2:$O$2,0))))</f>
        <v/>
      </c>
      <c r="L46" s="259"/>
      <c r="M46" s="259"/>
      <c r="N46" s="259"/>
      <c r="O46" s="259"/>
      <c r="P46" s="259"/>
      <c r="Q46" s="260"/>
      <c r="R46" s="258" t="str">
        <f>IF(入力!$D$10="","",IF(INDEX(データ!$H$3:$O$48,MATCH("源泉８",データ!$G$3:$G$48,0),MATCH(入力!$D$10,データ!$H$2:$O$2,0))="","",INDEX(データ!$H$3:$O$48,MATCH("源泉８",データ!$G$3:$G$48,0),MATCH(入力!$D$10,データ!$H$2:$O$2,0))))</f>
        <v/>
      </c>
      <c r="S46" s="259"/>
      <c r="T46" s="259"/>
      <c r="U46" s="259"/>
      <c r="V46" s="259"/>
      <c r="W46" s="259"/>
      <c r="X46" s="259"/>
      <c r="Y46" s="259"/>
      <c r="Z46" s="259"/>
      <c r="AA46" s="261"/>
      <c r="AB46" s="5"/>
      <c r="AC46" s="5"/>
      <c r="AD46" s="251"/>
      <c r="AE46" s="252"/>
      <c r="AF46" s="252"/>
      <c r="AG46" s="252"/>
      <c r="AH46" s="253"/>
      <c r="AI46" s="208"/>
      <c r="AJ46" s="209"/>
      <c r="AK46" s="210"/>
      <c r="AL46" s="258" t="str">
        <f>IF(入力!$E$10="","",IF(INDEX(データ!$H$3:$O$48,MATCH("支払金額８",データ!$G$3:$G$48,0),MATCH(入力!$E$10,データ!$H$2:$O$2,0))="","",INDEX(データ!$H$3:$O$48,MATCH("支払金額８",データ!$G$3:$G$48,0),MATCH(入力!$E$10,データ!$H$2:$O$2,0))))</f>
        <v/>
      </c>
      <c r="AM46" s="259"/>
      <c r="AN46" s="259"/>
      <c r="AO46" s="259"/>
      <c r="AP46" s="259"/>
      <c r="AQ46" s="259"/>
      <c r="AR46" s="260"/>
      <c r="AS46" s="258" t="str">
        <f>IF(入力!$E$10="","",IF(INDEX(データ!$H$3:$O$48,MATCH("源泉８",データ!$G$3:$G$48,0),MATCH(入力!$E$10,データ!$H$2:$O$2,0))="","",INDEX(データ!$H$3:$O$48,MATCH("源泉８",データ!$G$3:$G$48,0),MATCH(入力!$E$10,データ!$H$2:$O$2,0))))</f>
        <v/>
      </c>
      <c r="AT46" s="259"/>
      <c r="AU46" s="259"/>
      <c r="AV46" s="259"/>
      <c r="AW46" s="259"/>
      <c r="AX46" s="259"/>
      <c r="AY46" s="259"/>
      <c r="AZ46" s="259"/>
      <c r="BA46" s="259"/>
      <c r="BB46" s="261"/>
      <c r="BC46" s="5"/>
    </row>
    <row r="47" spans="3:55" ht="11.1" customHeight="1" x14ac:dyDescent="0.15">
      <c r="C47" s="248" t="str">
        <f>IF(入力!$D$10="","",IF(INDEX(データ!$H$3:$O$48,MATCH("区分５",データ!$G$3:$G$48,0),MATCH(入力!$D$10,データ!$H$2:$O$2,0))="","",INDEX(データ!$H$3:$O$48,MATCH("区分５",データ!$G$3:$G$48,0),MATCH(入力!$D$10,データ!$H$2:$O$2,0))))</f>
        <v/>
      </c>
      <c r="D47" s="249"/>
      <c r="E47" s="249"/>
      <c r="F47" s="249"/>
      <c r="G47" s="250"/>
      <c r="H47" s="254" t="str">
        <f>IF(入力!$D$10="","",IF(INDEX(データ!$H$3:$O$48,MATCH("細目５",データ!$G$3:$G$48,0),MATCH(入力!$D$10,データ!$H$2:$O$2,0))="","",INDEX(データ!$H$3:$O$48,MATCH("細目５",データ!$G$3:$G$48,0),MATCH(入力!$D$10,データ!$H$2:$O$2,0))))</f>
        <v/>
      </c>
      <c r="I47" s="255"/>
      <c r="J47" s="256"/>
      <c r="K47" s="241" t="str">
        <f>IF(入力!$D$10="","",IF(INDEX(データ!$H$3:$O$48,MATCH("支払金額９",データ!$G$3:$G$48,0),MATCH(入力!$D$10,データ!$H$2:$O$2,0))="","",INDEX(データ!$H$3:$O$48,MATCH("支払金額９",データ!$G$3:$G$48,0),MATCH(入力!$D$10,データ!$H$2:$O$2,0))))</f>
        <v/>
      </c>
      <c r="L47" s="242"/>
      <c r="M47" s="242"/>
      <c r="N47" s="242"/>
      <c r="O47" s="242"/>
      <c r="P47" s="242"/>
      <c r="Q47" s="257"/>
      <c r="R47" s="241" t="str">
        <f>IF(入力!$D$10="","",IF(INDEX(データ!$H$3:$O$48,MATCH("源泉９",データ!$G$3:$G$48,0),MATCH(入力!$D$10,データ!$H$2:$O$2,0))="","",INDEX(データ!$H$3:$O$48,MATCH("源泉９",データ!$G$3:$G$48,0),MATCH(入力!$D$10,データ!$H$2:$O$2,0))))</f>
        <v/>
      </c>
      <c r="S47" s="242"/>
      <c r="T47" s="242"/>
      <c r="U47" s="242"/>
      <c r="V47" s="242"/>
      <c r="W47" s="242"/>
      <c r="X47" s="242"/>
      <c r="Y47" s="242"/>
      <c r="Z47" s="242"/>
      <c r="AA47" s="243"/>
      <c r="AB47" s="5"/>
      <c r="AC47" s="5"/>
      <c r="AD47" s="248" t="str">
        <f>IF(入力!$E$10="","",IF(INDEX(データ!$H$3:$O$48,MATCH("区分５",データ!$G$3:$G$48,0),MATCH(入力!$E$10,データ!$H$2:$O$2,0))="","",INDEX(データ!$H$3:$O$48,MATCH("区分５",データ!$G$3:$G$48,0),MATCH(入力!$E$10,データ!$H$2:$O$2,0))))</f>
        <v/>
      </c>
      <c r="AE47" s="249"/>
      <c r="AF47" s="249"/>
      <c r="AG47" s="249"/>
      <c r="AH47" s="250"/>
      <c r="AI47" s="254" t="str">
        <f>IF(入力!$E$10="","",IF(INDEX(データ!$H$3:$O$48,MATCH("細目５",データ!$G$3:$G$48,0),MATCH(入力!$E$10,データ!$H$2:$O$2,0))="","",INDEX(データ!$H$3:$O$48,MATCH("細目５",データ!$G$3:$G$48,0),MATCH(入力!$E$10,データ!$H$2:$O$2,0))))</f>
        <v/>
      </c>
      <c r="AJ47" s="255"/>
      <c r="AK47" s="256"/>
      <c r="AL47" s="241" t="str">
        <f>IF(入力!$E$10="","",IF(INDEX(データ!$H$3:$O$48,MATCH("支払金額９",データ!$G$3:$G$48,0),MATCH(入力!$E$10,データ!$H$2:$O$2,0))="","",INDEX(データ!$H$3:$O$48,MATCH("支払金額９",データ!$G$3:$G$48,0),MATCH(入力!$E$10,データ!$H$2:$O$2,0))))</f>
        <v/>
      </c>
      <c r="AM47" s="242"/>
      <c r="AN47" s="242"/>
      <c r="AO47" s="242"/>
      <c r="AP47" s="242"/>
      <c r="AQ47" s="242"/>
      <c r="AR47" s="257"/>
      <c r="AS47" s="241" t="str">
        <f>IF(入力!$E$10="","",IF(INDEX(データ!$H$3:$O$48,MATCH("源泉９",データ!$G$3:$G$48,0),MATCH(入力!$E$10,データ!$H$2:$O$2,0))="","",INDEX(データ!$H$3:$O$48,MATCH("源泉９",データ!$G$3:$G$48,0),MATCH(入力!$E$10,データ!$H$2:$O$2,0))))</f>
        <v/>
      </c>
      <c r="AT47" s="242"/>
      <c r="AU47" s="242"/>
      <c r="AV47" s="242"/>
      <c r="AW47" s="242"/>
      <c r="AX47" s="242"/>
      <c r="AY47" s="242"/>
      <c r="AZ47" s="242"/>
      <c r="BA47" s="242"/>
      <c r="BB47" s="243"/>
      <c r="BC47" s="5"/>
    </row>
    <row r="48" spans="3:55" ht="11.1" customHeight="1" x14ac:dyDescent="0.15">
      <c r="C48" s="262"/>
      <c r="D48" s="263"/>
      <c r="E48" s="263"/>
      <c r="F48" s="263"/>
      <c r="G48" s="264"/>
      <c r="H48" s="265"/>
      <c r="I48" s="266"/>
      <c r="J48" s="267"/>
      <c r="K48" s="244" t="str">
        <f>IF(入力!$D$10="","",IF(INDEX(データ!$H$3:$O$48,MATCH("支払金額１０",データ!$G$3:$G$48,0),MATCH(入力!$D$10,データ!$H$2:$O$2,0))="","",INDEX(データ!$H$3:$O$48,MATCH("支払金額１０",データ!$G$3:$G$48,0),MATCH(入力!$D$10,データ!$H$2:$O$2,0))))</f>
        <v/>
      </c>
      <c r="L48" s="245"/>
      <c r="M48" s="245"/>
      <c r="N48" s="245"/>
      <c r="O48" s="245"/>
      <c r="P48" s="245"/>
      <c r="Q48" s="246"/>
      <c r="R48" s="244" t="str">
        <f>IF(入力!$D$10="","",IF(INDEX(データ!$H$3:$O$48,MATCH("源泉１０",データ!$G$3:$G$48,0),MATCH(入力!$D$10,データ!$H$2:$O$2,0))="","",INDEX(データ!$H$3:$O$48,MATCH("源泉１０",データ!$G$3:$G$48,0),MATCH(入力!$D$10,データ!$H$2:$O$2,0))))</f>
        <v/>
      </c>
      <c r="S48" s="245"/>
      <c r="T48" s="245"/>
      <c r="U48" s="245"/>
      <c r="V48" s="245"/>
      <c r="W48" s="245"/>
      <c r="X48" s="245"/>
      <c r="Y48" s="245"/>
      <c r="Z48" s="245"/>
      <c r="AA48" s="247"/>
      <c r="AB48" s="5"/>
      <c r="AC48" s="5"/>
      <c r="AD48" s="262"/>
      <c r="AE48" s="263"/>
      <c r="AF48" s="263"/>
      <c r="AG48" s="263"/>
      <c r="AH48" s="264"/>
      <c r="AI48" s="265"/>
      <c r="AJ48" s="266"/>
      <c r="AK48" s="267"/>
      <c r="AL48" s="244" t="str">
        <f>IF(入力!$E$10="","",IF(INDEX(データ!$H$3:$O$48,MATCH("支払金額１０",データ!$G$3:$G$48,0),MATCH(入力!$E$10,データ!$H$2:$O$2,0))="","",INDEX(データ!$H$3:$O$48,MATCH("支払金額１０",データ!$G$3:$G$48,0),MATCH(入力!$E$10,データ!$H$2:$O$2,0))))</f>
        <v/>
      </c>
      <c r="AM48" s="245"/>
      <c r="AN48" s="245"/>
      <c r="AO48" s="245"/>
      <c r="AP48" s="245"/>
      <c r="AQ48" s="245"/>
      <c r="AR48" s="246"/>
      <c r="AS48" s="244" t="str">
        <f>IF(入力!$E$10="","",IF(INDEX(データ!$H$3:$O$48,MATCH("源泉１０",データ!$G$3:$G$48,0),MATCH(入力!$E$10,データ!$H$2:$O$2,0))="","",INDEX(データ!$H$3:$O$48,MATCH("源泉１０",データ!$G$3:$G$48,0),MATCH(入力!$E$10,データ!$H$2:$O$2,0))))</f>
        <v/>
      </c>
      <c r="AT48" s="245"/>
      <c r="AU48" s="245"/>
      <c r="AV48" s="245"/>
      <c r="AW48" s="245"/>
      <c r="AX48" s="245"/>
      <c r="AY48" s="245"/>
      <c r="AZ48" s="245"/>
      <c r="BA48" s="245"/>
      <c r="BB48" s="247"/>
      <c r="BC48" s="5"/>
    </row>
    <row r="49" spans="1:56" ht="24.95" customHeight="1" x14ac:dyDescent="0.15">
      <c r="C49" s="42" t="s">
        <v>5</v>
      </c>
      <c r="D49" s="139" t="str">
        <f>IF(入力!$D$10="","",IF(INDEX(データ!$H$3:$O$35,MATCH("摘要",データ!$G$3:$G$35,0),MATCH(入力!$D$10,データ!$H$2:$O$2,0))="","",INDEX(データ!$H$3:$O$35,MATCH("摘要",データ!$G$3:$G$35,0),MATCH(入力!$D$10,データ!$H$2:$O$2,0))))</f>
        <v/>
      </c>
      <c r="E49" s="139"/>
      <c r="F49" s="139"/>
      <c r="G49" s="139"/>
      <c r="H49" s="139"/>
      <c r="I49" s="139"/>
      <c r="J49" s="139"/>
      <c r="K49" s="140"/>
      <c r="L49" s="140"/>
      <c r="M49" s="140"/>
      <c r="N49" s="140"/>
      <c r="O49" s="140"/>
      <c r="P49" s="140"/>
      <c r="Q49" s="140"/>
      <c r="R49" s="140"/>
      <c r="S49" s="140"/>
      <c r="T49" s="140"/>
      <c r="U49" s="140"/>
      <c r="V49" s="140"/>
      <c r="W49" s="140"/>
      <c r="X49" s="140"/>
      <c r="Y49" s="140"/>
      <c r="Z49" s="140"/>
      <c r="AA49" s="141"/>
      <c r="AB49" s="6"/>
      <c r="AC49" s="6"/>
      <c r="AD49" s="42" t="s">
        <v>5</v>
      </c>
      <c r="AE49" s="139" t="str">
        <f>IF(入力!$E$10="","",IF(INDEX(データ!$H$3:$O$35,MATCH("摘要",データ!$G$3:$G$35,0),MATCH(入力!$E$10,データ!$H$2:$O$2,0))="","",INDEX(データ!$H$3:$O$35,MATCH("摘要",データ!$G$3:$G$35,0),MATCH(入力!$E$10,データ!$H$2:$O$2,0))))</f>
        <v/>
      </c>
      <c r="AF49" s="139"/>
      <c r="AG49" s="139"/>
      <c r="AH49" s="139"/>
      <c r="AI49" s="139"/>
      <c r="AJ49" s="139"/>
      <c r="AK49" s="139"/>
      <c r="AL49" s="140"/>
      <c r="AM49" s="140"/>
      <c r="AN49" s="140"/>
      <c r="AO49" s="140"/>
      <c r="AP49" s="140"/>
      <c r="AQ49" s="140"/>
      <c r="AR49" s="140"/>
      <c r="AS49" s="140"/>
      <c r="AT49" s="140"/>
      <c r="AU49" s="140"/>
      <c r="AV49" s="140"/>
      <c r="AW49" s="140"/>
      <c r="AX49" s="140"/>
      <c r="AY49" s="140"/>
      <c r="AZ49" s="140"/>
      <c r="BA49" s="140"/>
      <c r="BB49" s="141"/>
      <c r="BC49" s="6"/>
    </row>
    <row r="50" spans="1:56" ht="11.1" customHeight="1" x14ac:dyDescent="0.15">
      <c r="C50" s="142" t="s">
        <v>6</v>
      </c>
      <c r="D50" s="145" t="s">
        <v>8</v>
      </c>
      <c r="E50" s="146"/>
      <c r="F50" s="147"/>
      <c r="G50" s="148" t="str">
        <f>IF(入力!$D$21="","",入力!$D$21)</f>
        <v/>
      </c>
      <c r="H50" s="148"/>
      <c r="I50" s="148"/>
      <c r="J50" s="148"/>
      <c r="K50" s="148"/>
      <c r="L50" s="148"/>
      <c r="M50" s="148"/>
      <c r="N50" s="148"/>
      <c r="O50" s="148"/>
      <c r="P50" s="148"/>
      <c r="Q50" s="148"/>
      <c r="R50" s="148"/>
      <c r="S50" s="148"/>
      <c r="T50" s="148"/>
      <c r="U50" s="148"/>
      <c r="V50" s="148"/>
      <c r="W50" s="148"/>
      <c r="X50" s="148"/>
      <c r="Y50" s="148"/>
      <c r="Z50" s="148"/>
      <c r="AA50" s="149"/>
      <c r="AB50" s="3"/>
      <c r="AC50" s="3"/>
      <c r="AD50" s="142" t="s">
        <v>6</v>
      </c>
      <c r="AE50" s="145" t="s">
        <v>8</v>
      </c>
      <c r="AF50" s="146"/>
      <c r="AG50" s="147"/>
      <c r="AH50" s="148" t="str">
        <f>IF(入力!$D$21="","",入力!$D$21)</f>
        <v/>
      </c>
      <c r="AI50" s="148"/>
      <c r="AJ50" s="148"/>
      <c r="AK50" s="148"/>
      <c r="AL50" s="148"/>
      <c r="AM50" s="148"/>
      <c r="AN50" s="148"/>
      <c r="AO50" s="148"/>
      <c r="AP50" s="148"/>
      <c r="AQ50" s="148"/>
      <c r="AR50" s="148"/>
      <c r="AS50" s="148"/>
      <c r="AT50" s="148"/>
      <c r="AU50" s="148"/>
      <c r="AV50" s="148"/>
      <c r="AW50" s="148"/>
      <c r="AX50" s="148"/>
      <c r="AY50" s="148"/>
      <c r="AZ50" s="148"/>
      <c r="BA50" s="148"/>
      <c r="BB50" s="149"/>
      <c r="BC50" s="3"/>
    </row>
    <row r="51" spans="1:56" ht="11.1" customHeight="1" x14ac:dyDescent="0.15">
      <c r="C51" s="143"/>
      <c r="D51" s="152" t="s">
        <v>1</v>
      </c>
      <c r="E51" s="153"/>
      <c r="F51" s="154"/>
      <c r="G51" s="150"/>
      <c r="H51" s="150"/>
      <c r="I51" s="150"/>
      <c r="J51" s="150"/>
      <c r="K51" s="150"/>
      <c r="L51" s="150"/>
      <c r="M51" s="150"/>
      <c r="N51" s="150"/>
      <c r="O51" s="150"/>
      <c r="P51" s="150"/>
      <c r="Q51" s="150"/>
      <c r="R51" s="150"/>
      <c r="S51" s="150"/>
      <c r="T51" s="150"/>
      <c r="U51" s="150"/>
      <c r="V51" s="150"/>
      <c r="W51" s="150"/>
      <c r="X51" s="150"/>
      <c r="Y51" s="150"/>
      <c r="Z51" s="150"/>
      <c r="AA51" s="151"/>
      <c r="AB51" s="3"/>
      <c r="AC51" s="3"/>
      <c r="AD51" s="143"/>
      <c r="AE51" s="152" t="s">
        <v>1</v>
      </c>
      <c r="AF51" s="153"/>
      <c r="AG51" s="154"/>
      <c r="AH51" s="150"/>
      <c r="AI51" s="150"/>
      <c r="AJ51" s="150"/>
      <c r="AK51" s="150"/>
      <c r="AL51" s="150"/>
      <c r="AM51" s="150"/>
      <c r="AN51" s="150"/>
      <c r="AO51" s="150"/>
      <c r="AP51" s="150"/>
      <c r="AQ51" s="150"/>
      <c r="AR51" s="150"/>
      <c r="AS51" s="150"/>
      <c r="AT51" s="150"/>
      <c r="AU51" s="150"/>
      <c r="AV51" s="150"/>
      <c r="AW51" s="150"/>
      <c r="AX51" s="150"/>
      <c r="AY51" s="150"/>
      <c r="AZ51" s="150"/>
      <c r="BA51" s="150"/>
      <c r="BB51" s="151"/>
      <c r="BC51" s="3"/>
    </row>
    <row r="52" spans="1:56" ht="6.95" customHeight="1" x14ac:dyDescent="0.15">
      <c r="C52" s="143"/>
      <c r="D52" s="155" t="s">
        <v>3</v>
      </c>
      <c r="E52" s="156"/>
      <c r="F52" s="157"/>
      <c r="G52" s="161" t="str">
        <f>IF(入力!$D$19="","",入力!$D$19)</f>
        <v/>
      </c>
      <c r="H52" s="161"/>
      <c r="I52" s="161"/>
      <c r="J52" s="161"/>
      <c r="K52" s="161"/>
      <c r="L52" s="161"/>
      <c r="M52" s="161"/>
      <c r="N52" s="163" t="s">
        <v>121</v>
      </c>
      <c r="O52" s="164"/>
      <c r="P52" s="164"/>
      <c r="Q52" s="164"/>
      <c r="R52" s="164"/>
      <c r="S52" s="164"/>
      <c r="T52" s="164"/>
      <c r="U52" s="164"/>
      <c r="V52" s="164"/>
      <c r="W52" s="164"/>
      <c r="X52" s="164"/>
      <c r="Y52" s="164"/>
      <c r="Z52" s="164"/>
      <c r="AA52" s="165"/>
      <c r="AB52" s="3"/>
      <c r="AC52" s="3"/>
      <c r="AD52" s="143"/>
      <c r="AE52" s="155" t="s">
        <v>3</v>
      </c>
      <c r="AF52" s="156"/>
      <c r="AG52" s="157"/>
      <c r="AH52" s="161" t="str">
        <f>IF(入力!$D$19="","",入力!$D$19)</f>
        <v/>
      </c>
      <c r="AI52" s="161"/>
      <c r="AJ52" s="161"/>
      <c r="AK52" s="161"/>
      <c r="AL52" s="161"/>
      <c r="AM52" s="161"/>
      <c r="AN52" s="161"/>
      <c r="AO52" s="163" t="s">
        <v>121</v>
      </c>
      <c r="AP52" s="164"/>
      <c r="AQ52" s="164"/>
      <c r="AR52" s="164"/>
      <c r="AS52" s="164"/>
      <c r="AT52" s="164"/>
      <c r="AU52" s="164"/>
      <c r="AV52" s="164"/>
      <c r="AW52" s="164"/>
      <c r="AX52" s="164"/>
      <c r="AY52" s="164"/>
      <c r="AZ52" s="164"/>
      <c r="BA52" s="164"/>
      <c r="BB52" s="165"/>
      <c r="BC52" s="3"/>
    </row>
    <row r="53" spans="1:56" ht="3" customHeight="1" x14ac:dyDescent="0.15">
      <c r="C53" s="143"/>
      <c r="D53" s="158"/>
      <c r="E53" s="159"/>
      <c r="F53" s="160"/>
      <c r="G53" s="162"/>
      <c r="H53" s="162"/>
      <c r="I53" s="162"/>
      <c r="J53" s="162"/>
      <c r="K53" s="162"/>
      <c r="L53" s="162"/>
      <c r="M53" s="162"/>
      <c r="N53" s="166" t="str">
        <f>IF(入力!$D$25="","",IF(LEN(入力!$D$25)=13,MOD(INT(入力!$D$25/1000000000000),10),""))</f>
        <v/>
      </c>
      <c r="O53" s="168" t="str">
        <f>IF(入力!$D$25="","",MOD(INT(入力!$D$25/100000000000),10))</f>
        <v/>
      </c>
      <c r="P53" s="170" t="str">
        <f>IF(入力!$D$25="","",MOD(INT(入力!$D$25/10000000000),10))</f>
        <v/>
      </c>
      <c r="Q53" s="168" t="str">
        <f>IF(入力!$D$25="","",MOD(INT(入力!$D$25/1000000000),10))</f>
        <v/>
      </c>
      <c r="R53" s="172"/>
      <c r="S53" s="174" t="str">
        <f>IF(入力!$D$25="","",MOD(INT(入力!$D$25/100000000),10))</f>
        <v/>
      </c>
      <c r="T53" s="170" t="str">
        <f>IF(入力!$D$25="","",MOD(INT(入力!$D$25/10000000),10))</f>
        <v/>
      </c>
      <c r="U53" s="172" t="str">
        <f>IF(入力!$D$25="","",MOD(INT(入力!$D$25/1000000),10))</f>
        <v/>
      </c>
      <c r="V53" s="174" t="str">
        <f>IF(入力!$D$25="","",MOD(INT(入力!$D$25/100000),10))</f>
        <v/>
      </c>
      <c r="W53" s="174" t="str">
        <f>IF(入力!$D$25="","",MOD(INT(入力!$D$25/10000),10))</f>
        <v/>
      </c>
      <c r="X53" s="174" t="str">
        <f>IF(入力!$D$25="","",MOD(INT(入力!$D$25/1000),10))</f>
        <v/>
      </c>
      <c r="Y53" s="174" t="str">
        <f>IF(入力!$D$25="","",MOD(INT(入力!$D$25/100),10))</f>
        <v/>
      </c>
      <c r="Z53" s="174" t="str">
        <f>IF(入力!$D$25="","",MOD(INT(入力!$D$25/10),10))</f>
        <v/>
      </c>
      <c r="AA53" s="175" t="str">
        <f>IF(入力!$D$25="","",MOD(INT(入力!$D$25/1),10))</f>
        <v/>
      </c>
      <c r="AB53" s="3"/>
      <c r="AC53" s="3"/>
      <c r="AD53" s="143"/>
      <c r="AE53" s="158"/>
      <c r="AF53" s="159"/>
      <c r="AG53" s="160"/>
      <c r="AH53" s="162"/>
      <c r="AI53" s="162"/>
      <c r="AJ53" s="162"/>
      <c r="AK53" s="162"/>
      <c r="AL53" s="162"/>
      <c r="AM53" s="162"/>
      <c r="AN53" s="162"/>
      <c r="AO53" s="166" t="str">
        <f>IF(入力!$D$25="","",IF(LEN(入力!$D$25)=13,MOD(INT(入力!$D$25/1000000000000),10),""))</f>
        <v/>
      </c>
      <c r="AP53" s="168" t="str">
        <f>IF(入力!$D$25="","",MOD(INT(入力!$D$25/100000000000),10))</f>
        <v/>
      </c>
      <c r="AQ53" s="170" t="str">
        <f>IF(入力!$D$25="","",MOD(INT(入力!$D$25/10000000000),10))</f>
        <v/>
      </c>
      <c r="AR53" s="168" t="str">
        <f>IF(入力!$D$25="","",MOD(INT(入力!$D$25/1000000000),10))</f>
        <v/>
      </c>
      <c r="AS53" s="172"/>
      <c r="AT53" s="174" t="str">
        <f>IF(入力!$D$25="","",MOD(INT(入力!$D$25/100000000),10))</f>
        <v/>
      </c>
      <c r="AU53" s="170" t="str">
        <f>IF(入力!$D$25="","",MOD(INT(入力!$D$25/10000000),10))</f>
        <v/>
      </c>
      <c r="AV53" s="172" t="str">
        <f>IF(入力!$D$25="","",MOD(INT(入力!$D$25/1000000),10))</f>
        <v/>
      </c>
      <c r="AW53" s="174" t="str">
        <f>IF(入力!$D$25="","",MOD(INT(入力!$D$25/100000),10))</f>
        <v/>
      </c>
      <c r="AX53" s="174" t="str">
        <f>IF(入力!$D$25="","",MOD(INT(入力!$D$25/10000),10))</f>
        <v/>
      </c>
      <c r="AY53" s="174" t="str">
        <f>IF(入力!$D$25="","",MOD(INT(入力!$D$25/1000),10))</f>
        <v/>
      </c>
      <c r="AZ53" s="174" t="str">
        <f>IF(入力!$D$25="","",MOD(INT(入力!$D$25/100),10))</f>
        <v/>
      </c>
      <c r="BA53" s="174" t="str">
        <f>IF(入力!$D$25="","",MOD(INT(入力!$D$25/10),10))</f>
        <v/>
      </c>
      <c r="BB53" s="175" t="str">
        <f>IF(入力!$D$25="","",MOD(INT(入力!$D$25/1),10))</f>
        <v/>
      </c>
      <c r="BC53" s="3"/>
    </row>
    <row r="54" spans="1:56" ht="11.1" customHeight="1" x14ac:dyDescent="0.15">
      <c r="C54" s="144"/>
      <c r="D54" s="177" t="s">
        <v>4</v>
      </c>
      <c r="E54" s="178"/>
      <c r="F54" s="179"/>
      <c r="G54" s="81"/>
      <c r="H54" s="81"/>
      <c r="I54" s="80"/>
      <c r="J54" s="85" t="s">
        <v>122</v>
      </c>
      <c r="K54" s="180" t="str">
        <f>IF(入力!$D$23="","",入力!$D$23)</f>
        <v/>
      </c>
      <c r="L54" s="180"/>
      <c r="M54" s="180"/>
      <c r="N54" s="167"/>
      <c r="O54" s="169"/>
      <c r="P54" s="171"/>
      <c r="Q54" s="169"/>
      <c r="R54" s="173"/>
      <c r="S54" s="169"/>
      <c r="T54" s="171"/>
      <c r="U54" s="173"/>
      <c r="V54" s="169"/>
      <c r="W54" s="169"/>
      <c r="X54" s="169"/>
      <c r="Y54" s="169"/>
      <c r="Z54" s="169"/>
      <c r="AA54" s="176"/>
      <c r="AB54" s="3"/>
      <c r="AC54" s="3"/>
      <c r="AD54" s="144"/>
      <c r="AE54" s="177" t="s">
        <v>4</v>
      </c>
      <c r="AF54" s="178"/>
      <c r="AG54" s="179"/>
      <c r="AH54" s="81"/>
      <c r="AI54" s="81"/>
      <c r="AJ54" s="80"/>
      <c r="AK54" s="85" t="s">
        <v>122</v>
      </c>
      <c r="AL54" s="180" t="str">
        <f>IF(入力!$D$23="","",入力!$D$23)</f>
        <v/>
      </c>
      <c r="AM54" s="180"/>
      <c r="AN54" s="180"/>
      <c r="AO54" s="167"/>
      <c r="AP54" s="169"/>
      <c r="AQ54" s="171"/>
      <c r="AR54" s="169"/>
      <c r="AS54" s="173"/>
      <c r="AT54" s="169"/>
      <c r="AU54" s="171"/>
      <c r="AV54" s="173"/>
      <c r="AW54" s="169"/>
      <c r="AX54" s="169"/>
      <c r="AY54" s="169"/>
      <c r="AZ54" s="169"/>
      <c r="BA54" s="169"/>
      <c r="BB54" s="176"/>
      <c r="BC54" s="3"/>
    </row>
    <row r="55" spans="1:56" ht="5.0999999999999996" customHeight="1" x14ac:dyDescent="0.15">
      <c r="C55" s="10"/>
      <c r="D55" s="10"/>
      <c r="E55" s="10"/>
      <c r="F55" s="10"/>
      <c r="G55" s="10"/>
      <c r="H55" s="10"/>
      <c r="I55" s="10"/>
      <c r="J55" s="11"/>
      <c r="K55" s="11"/>
      <c r="L55" s="11"/>
      <c r="M55" s="79"/>
      <c r="N55" s="79"/>
      <c r="O55" s="79"/>
      <c r="P55" s="79"/>
      <c r="Q55" s="79"/>
      <c r="R55" s="79"/>
      <c r="S55" s="79"/>
      <c r="T55" s="79"/>
      <c r="U55" s="79"/>
      <c r="V55" s="79"/>
      <c r="W55" s="79"/>
      <c r="X55" s="79"/>
      <c r="Y55" s="79"/>
      <c r="Z55" s="79"/>
      <c r="AA55" s="35"/>
      <c r="AB55" s="3"/>
      <c r="AC55" s="3"/>
      <c r="AD55" s="10"/>
      <c r="AE55" s="10"/>
      <c r="AF55" s="10"/>
      <c r="AG55" s="10"/>
      <c r="AH55" s="10"/>
      <c r="AI55" s="10"/>
      <c r="AJ55" s="10"/>
      <c r="AK55" s="11"/>
      <c r="AL55" s="11"/>
      <c r="AM55" s="11"/>
      <c r="AN55" s="79"/>
      <c r="AO55" s="79"/>
      <c r="AP55" s="79"/>
      <c r="AQ55" s="79"/>
      <c r="AR55" s="79"/>
      <c r="AS55" s="79"/>
      <c r="AT55" s="79"/>
      <c r="AU55" s="79"/>
      <c r="AV55" s="79"/>
      <c r="AW55" s="79"/>
      <c r="AX55" s="79"/>
      <c r="AY55" s="79"/>
      <c r="AZ55" s="79"/>
      <c r="BA55" s="79"/>
      <c r="BB55" s="35"/>
      <c r="BC55" s="3"/>
    </row>
    <row r="56" spans="1:56" ht="14.1" customHeight="1" x14ac:dyDescent="0.15">
      <c r="A56" s="12"/>
      <c r="C56" s="128" t="s">
        <v>124</v>
      </c>
      <c r="D56" s="129"/>
      <c r="E56" s="129"/>
      <c r="F56" s="129"/>
      <c r="G56" s="129"/>
      <c r="H56" s="82" t="s">
        <v>123</v>
      </c>
      <c r="I56" s="130" t="str">
        <f>IF(入力!$D$27="","",入力!$D$27)</f>
        <v/>
      </c>
      <c r="J56" s="130"/>
      <c r="K56" s="131"/>
      <c r="L56" s="41" t="s">
        <v>33</v>
      </c>
      <c r="M56" s="130" t="str">
        <f>IF(入力!$G$27="","",入力!$G$27)</f>
        <v/>
      </c>
      <c r="N56" s="130"/>
      <c r="O56" s="130"/>
      <c r="P56" s="130"/>
      <c r="Q56" s="130"/>
      <c r="R56" s="130"/>
      <c r="S56" s="130"/>
      <c r="T56" s="130"/>
      <c r="U56" s="130"/>
      <c r="V56" s="130"/>
      <c r="W56" s="130"/>
      <c r="X56" s="130"/>
      <c r="Y56" s="130"/>
      <c r="Z56" s="130"/>
      <c r="AA56" s="132"/>
      <c r="AB56" s="3"/>
      <c r="AC56" s="3"/>
      <c r="AD56" s="128" t="s">
        <v>124</v>
      </c>
      <c r="AE56" s="129"/>
      <c r="AF56" s="129"/>
      <c r="AG56" s="129"/>
      <c r="AH56" s="129"/>
      <c r="AI56" s="82" t="s">
        <v>123</v>
      </c>
      <c r="AJ56" s="130" t="str">
        <f>IF(入力!$D$27="","",入力!$D$27)</f>
        <v/>
      </c>
      <c r="AK56" s="130"/>
      <c r="AL56" s="131"/>
      <c r="AM56" s="41" t="s">
        <v>33</v>
      </c>
      <c r="AN56" s="130" t="str">
        <f>IF(入力!$G$27="","",入力!$G$27)</f>
        <v/>
      </c>
      <c r="AO56" s="130"/>
      <c r="AP56" s="130"/>
      <c r="AQ56" s="130"/>
      <c r="AR56" s="130"/>
      <c r="AS56" s="130"/>
      <c r="AT56" s="130"/>
      <c r="AU56" s="130"/>
      <c r="AV56" s="130"/>
      <c r="AW56" s="130"/>
      <c r="AX56" s="130"/>
      <c r="AY56" s="130"/>
      <c r="AZ56" s="130"/>
      <c r="BA56" s="130"/>
      <c r="BB56" s="132"/>
      <c r="BC56" s="3"/>
    </row>
    <row r="57" spans="1:56" ht="5.0999999999999996" customHeight="1" x14ac:dyDescent="0.15">
      <c r="A57" s="12"/>
      <c r="C57" s="10"/>
      <c r="D57" s="10"/>
      <c r="E57" s="10"/>
      <c r="F57" s="10"/>
      <c r="G57" s="10"/>
      <c r="H57" s="10"/>
      <c r="I57" s="10"/>
      <c r="J57" s="11"/>
      <c r="K57" s="11"/>
      <c r="L57" s="11"/>
      <c r="M57" s="11"/>
      <c r="N57" s="11"/>
      <c r="O57" s="11"/>
      <c r="P57" s="11"/>
      <c r="Q57" s="11"/>
      <c r="R57" s="11"/>
      <c r="S57" s="11"/>
      <c r="T57" s="11"/>
      <c r="U57" s="11"/>
      <c r="V57" s="11"/>
      <c r="W57" s="11"/>
      <c r="X57" s="3"/>
      <c r="Y57" s="3"/>
      <c r="Z57" s="133">
        <v>309</v>
      </c>
      <c r="AA57" s="133"/>
      <c r="AB57" s="3"/>
      <c r="AC57" s="3"/>
      <c r="AD57" s="10"/>
      <c r="AE57" s="10"/>
      <c r="AF57" s="10"/>
      <c r="AG57" s="10"/>
      <c r="AH57" s="10"/>
      <c r="AI57" s="10"/>
      <c r="AJ57" s="10"/>
      <c r="AK57" s="11"/>
      <c r="AL57" s="11"/>
      <c r="AM57" s="11"/>
      <c r="AN57" s="11"/>
      <c r="AO57" s="11"/>
      <c r="AP57" s="11"/>
      <c r="AQ57" s="11"/>
      <c r="AR57" s="11"/>
      <c r="AS57" s="11"/>
      <c r="AT57" s="11"/>
      <c r="AU57" s="11"/>
      <c r="AV57" s="11"/>
      <c r="AW57" s="11"/>
      <c r="AX57" s="11"/>
      <c r="AY57" s="3"/>
      <c r="AZ57" s="3"/>
      <c r="BA57" s="133">
        <v>309</v>
      </c>
      <c r="BB57" s="133"/>
      <c r="BC57" s="3"/>
    </row>
    <row r="58" spans="1:56" ht="8.25" customHeight="1" x14ac:dyDescent="0.15">
      <c r="A58" s="12"/>
      <c r="B58" s="12"/>
      <c r="C58" s="10"/>
      <c r="D58" s="10"/>
      <c r="E58" s="10"/>
      <c r="F58" s="10"/>
      <c r="G58" s="10"/>
      <c r="H58" s="10"/>
      <c r="I58" s="10"/>
      <c r="J58" s="11"/>
      <c r="K58" s="11"/>
      <c r="L58" s="11"/>
      <c r="M58" s="11"/>
      <c r="N58" s="11"/>
      <c r="O58" s="11"/>
      <c r="P58" s="11"/>
      <c r="Q58" s="11"/>
      <c r="R58" s="11"/>
      <c r="S58" s="11"/>
      <c r="T58" s="11"/>
      <c r="U58" s="11"/>
      <c r="V58" s="11"/>
      <c r="W58" s="11"/>
      <c r="X58" s="3"/>
      <c r="Y58" s="3"/>
      <c r="Z58" s="134"/>
      <c r="AA58" s="134"/>
      <c r="AB58" s="3"/>
      <c r="AC58" s="3"/>
      <c r="AD58" s="10"/>
      <c r="AE58" s="10"/>
      <c r="AF58" s="10"/>
      <c r="AG58" s="10"/>
      <c r="AH58" s="10"/>
      <c r="AI58" s="10"/>
      <c r="AJ58" s="10"/>
      <c r="AK58" s="11"/>
      <c r="AL58" s="11"/>
      <c r="AM58" s="11"/>
      <c r="AN58" s="11"/>
      <c r="AO58" s="11"/>
      <c r="AP58" s="11"/>
      <c r="AQ58" s="11"/>
      <c r="AR58" s="11"/>
      <c r="AS58" s="11"/>
      <c r="AT58" s="11"/>
      <c r="AU58" s="11"/>
      <c r="AV58" s="11"/>
      <c r="AW58" s="11"/>
      <c r="AX58" s="11"/>
      <c r="AY58" s="3"/>
      <c r="AZ58" s="3"/>
      <c r="BA58" s="134"/>
      <c r="BB58" s="134"/>
      <c r="BC58" s="3"/>
      <c r="BD58" s="12"/>
    </row>
    <row r="60" spans="1:56" x14ac:dyDescent="0.15">
      <c r="BB60" s="14" t="s">
        <v>23</v>
      </c>
    </row>
    <row r="61" spans="1:56" x14ac:dyDescent="0.15">
      <c r="BB61" s="14" t="s">
        <v>22</v>
      </c>
    </row>
  </sheetData>
  <sheetProtection sheet="1" objects="1" scenarios="1" selectLockedCells="1"/>
  <mergeCells count="336">
    <mergeCell ref="AD6:AD8"/>
    <mergeCell ref="AE6:AG7"/>
    <mergeCell ref="W7:W8"/>
    <mergeCell ref="X7:X8"/>
    <mergeCell ref="Y7:Y8"/>
    <mergeCell ref="Z7:Z8"/>
    <mergeCell ref="F2:G2"/>
    <mergeCell ref="AG2:AH2"/>
    <mergeCell ref="C4:C5"/>
    <mergeCell ref="D4:F4"/>
    <mergeCell ref="G4:AA5"/>
    <mergeCell ref="AD4:AD5"/>
    <mergeCell ref="AE4:AG4"/>
    <mergeCell ref="AH4:BB5"/>
    <mergeCell ref="D5:F5"/>
    <mergeCell ref="AE5:AG5"/>
    <mergeCell ref="N7:N8"/>
    <mergeCell ref="O7:O8"/>
    <mergeCell ref="P7:P8"/>
    <mergeCell ref="Q7:R8"/>
    <mergeCell ref="S7:S8"/>
    <mergeCell ref="T7:T8"/>
    <mergeCell ref="U7:U8"/>
    <mergeCell ref="V7:V8"/>
    <mergeCell ref="C6:C8"/>
    <mergeCell ref="D6:F7"/>
    <mergeCell ref="G6:M8"/>
    <mergeCell ref="N6:AA6"/>
    <mergeCell ref="BA7:BA8"/>
    <mergeCell ref="BB7:BB8"/>
    <mergeCell ref="D8:F8"/>
    <mergeCell ref="AE8:AG8"/>
    <mergeCell ref="C9:G9"/>
    <mergeCell ref="H9:J9"/>
    <mergeCell ref="K9:Q9"/>
    <mergeCell ref="R9:AA9"/>
    <mergeCell ref="AD9:AH9"/>
    <mergeCell ref="AI9:AK9"/>
    <mergeCell ref="AU7:AU8"/>
    <mergeCell ref="AV7:AV8"/>
    <mergeCell ref="AW7:AW8"/>
    <mergeCell ref="AX7:AX8"/>
    <mergeCell ref="AY7:AY8"/>
    <mergeCell ref="AZ7:AZ8"/>
    <mergeCell ref="AA7:AA8"/>
    <mergeCell ref="AO7:AO8"/>
    <mergeCell ref="AP7:AP8"/>
    <mergeCell ref="AQ7:AQ8"/>
    <mergeCell ref="AR7:AS8"/>
    <mergeCell ref="AT7:AT8"/>
    <mergeCell ref="AH6:AN8"/>
    <mergeCell ref="AO6:BB6"/>
    <mergeCell ref="C12:G13"/>
    <mergeCell ref="H12:J13"/>
    <mergeCell ref="K12:Q12"/>
    <mergeCell ref="R12:AA12"/>
    <mergeCell ref="AD12:AH13"/>
    <mergeCell ref="AI12:AK13"/>
    <mergeCell ref="AL9:AR9"/>
    <mergeCell ref="AS9:BB9"/>
    <mergeCell ref="C10:G11"/>
    <mergeCell ref="H10:J11"/>
    <mergeCell ref="K10:Q10"/>
    <mergeCell ref="R10:AA10"/>
    <mergeCell ref="AD10:AH11"/>
    <mergeCell ref="AI10:AK11"/>
    <mergeCell ref="AL10:AR10"/>
    <mergeCell ref="AS10:BB10"/>
    <mergeCell ref="AL12:AR12"/>
    <mergeCell ref="AS12:BB12"/>
    <mergeCell ref="K13:Q13"/>
    <mergeCell ref="R13:AA13"/>
    <mergeCell ref="AL13:AR13"/>
    <mergeCell ref="AS13:BB13"/>
    <mergeCell ref="K11:Q11"/>
    <mergeCell ref="R11:AA11"/>
    <mergeCell ref="AL11:AR11"/>
    <mergeCell ref="AS11:BB11"/>
    <mergeCell ref="AL14:AR14"/>
    <mergeCell ref="AS14:BB14"/>
    <mergeCell ref="K15:Q15"/>
    <mergeCell ref="R15:AA15"/>
    <mergeCell ref="AL15:AR15"/>
    <mergeCell ref="AS15:BB15"/>
    <mergeCell ref="AL16:AR16"/>
    <mergeCell ref="AS16:BB16"/>
    <mergeCell ref="K17:Q17"/>
    <mergeCell ref="R17:AA17"/>
    <mergeCell ref="AL17:AR17"/>
    <mergeCell ref="AS17:BB17"/>
    <mergeCell ref="C16:G17"/>
    <mergeCell ref="H16:J17"/>
    <mergeCell ref="K16:Q16"/>
    <mergeCell ref="R16:AA16"/>
    <mergeCell ref="AD16:AH17"/>
    <mergeCell ref="AI16:AK17"/>
    <mergeCell ref="C18:G19"/>
    <mergeCell ref="H18:J19"/>
    <mergeCell ref="K18:Q18"/>
    <mergeCell ref="R18:AA18"/>
    <mergeCell ref="AD18:AH19"/>
    <mergeCell ref="AI18:AK19"/>
    <mergeCell ref="C14:G15"/>
    <mergeCell ref="H14:J15"/>
    <mergeCell ref="K14:Q14"/>
    <mergeCell ref="R14:AA14"/>
    <mergeCell ref="AD14:AH15"/>
    <mergeCell ref="AI14:AK15"/>
    <mergeCell ref="N23:AA23"/>
    <mergeCell ref="AE23:AG24"/>
    <mergeCell ref="AH23:AN24"/>
    <mergeCell ref="AO23:BB23"/>
    <mergeCell ref="AL18:AR18"/>
    <mergeCell ref="AS18:BB18"/>
    <mergeCell ref="K19:Q19"/>
    <mergeCell ref="R19:AA19"/>
    <mergeCell ref="AL19:AR19"/>
    <mergeCell ref="AS19:BB19"/>
    <mergeCell ref="I27:K27"/>
    <mergeCell ref="M27:AA27"/>
    <mergeCell ref="AD27:AH27"/>
    <mergeCell ref="AJ27:AL27"/>
    <mergeCell ref="D20:AA20"/>
    <mergeCell ref="AE20:BB20"/>
    <mergeCell ref="C21:C25"/>
    <mergeCell ref="D21:F21"/>
    <mergeCell ref="G21:AA22"/>
    <mergeCell ref="AD21:AD25"/>
    <mergeCell ref="AE21:AG21"/>
    <mergeCell ref="AH21:BB22"/>
    <mergeCell ref="D22:F22"/>
    <mergeCell ref="AE22:AG22"/>
    <mergeCell ref="AP24:AP25"/>
    <mergeCell ref="AQ24:AQ25"/>
    <mergeCell ref="S24:S25"/>
    <mergeCell ref="T24:T25"/>
    <mergeCell ref="U24:U25"/>
    <mergeCell ref="V24:V25"/>
    <mergeCell ref="W24:W25"/>
    <mergeCell ref="X24:X25"/>
    <mergeCell ref="D23:F24"/>
    <mergeCell ref="G23:M24"/>
    <mergeCell ref="AN27:BB27"/>
    <mergeCell ref="AY24:AY25"/>
    <mergeCell ref="AZ24:AZ25"/>
    <mergeCell ref="BA24:BA25"/>
    <mergeCell ref="BB24:BB25"/>
    <mergeCell ref="D25:F25"/>
    <mergeCell ref="K25:M25"/>
    <mergeCell ref="AE25:AG25"/>
    <mergeCell ref="AL25:AN25"/>
    <mergeCell ref="AR24:AS25"/>
    <mergeCell ref="AT24:AT25"/>
    <mergeCell ref="AU24:AU25"/>
    <mergeCell ref="AV24:AV25"/>
    <mergeCell ref="AW24:AW25"/>
    <mergeCell ref="AX24:AX25"/>
    <mergeCell ref="Y24:Y25"/>
    <mergeCell ref="Z24:Z25"/>
    <mergeCell ref="AA24:AA25"/>
    <mergeCell ref="AO24:AO25"/>
    <mergeCell ref="N24:N25"/>
    <mergeCell ref="O24:O25"/>
    <mergeCell ref="P24:P25"/>
    <mergeCell ref="Q24:R25"/>
    <mergeCell ref="C27:G27"/>
    <mergeCell ref="Z28:AA29"/>
    <mergeCell ref="BA28:BB29"/>
    <mergeCell ref="F31:G31"/>
    <mergeCell ref="AG31:AH31"/>
    <mergeCell ref="C33:C34"/>
    <mergeCell ref="D33:F33"/>
    <mergeCell ref="G33:AA34"/>
    <mergeCell ref="AD33:AD34"/>
    <mergeCell ref="AE33:AG33"/>
    <mergeCell ref="AH33:BB34"/>
    <mergeCell ref="S36:S37"/>
    <mergeCell ref="T36:T37"/>
    <mergeCell ref="U36:U37"/>
    <mergeCell ref="V36:V37"/>
    <mergeCell ref="D34:F34"/>
    <mergeCell ref="AE34:AG34"/>
    <mergeCell ref="C35:C37"/>
    <mergeCell ref="D35:F36"/>
    <mergeCell ref="G35:M37"/>
    <mergeCell ref="N35:AA35"/>
    <mergeCell ref="AD35:AD37"/>
    <mergeCell ref="AE35:AG36"/>
    <mergeCell ref="W36:W37"/>
    <mergeCell ref="X36:X37"/>
    <mergeCell ref="AY36:AY37"/>
    <mergeCell ref="AZ36:AZ37"/>
    <mergeCell ref="BA36:BA37"/>
    <mergeCell ref="BB36:BB37"/>
    <mergeCell ref="D37:F37"/>
    <mergeCell ref="AE37:AG37"/>
    <mergeCell ref="AR36:AS37"/>
    <mergeCell ref="AT36:AT37"/>
    <mergeCell ref="AU36:AU37"/>
    <mergeCell ref="AV36:AV37"/>
    <mergeCell ref="AW36:AW37"/>
    <mergeCell ref="AX36:AX37"/>
    <mergeCell ref="Y36:Y37"/>
    <mergeCell ref="Z36:Z37"/>
    <mergeCell ref="AA36:AA37"/>
    <mergeCell ref="AO36:AO37"/>
    <mergeCell ref="AP36:AP37"/>
    <mergeCell ref="AQ36:AQ37"/>
    <mergeCell ref="AH35:AN37"/>
    <mergeCell ref="AO35:BB35"/>
    <mergeCell ref="N36:N37"/>
    <mergeCell ref="O36:O37"/>
    <mergeCell ref="P36:P37"/>
    <mergeCell ref="Q36:R37"/>
    <mergeCell ref="C41:G42"/>
    <mergeCell ref="H41:J42"/>
    <mergeCell ref="K41:Q41"/>
    <mergeCell ref="R41:AA41"/>
    <mergeCell ref="AD41:AH42"/>
    <mergeCell ref="AI41:AK42"/>
    <mergeCell ref="AL38:AR38"/>
    <mergeCell ref="AS38:BB38"/>
    <mergeCell ref="C39:G40"/>
    <mergeCell ref="H39:J40"/>
    <mergeCell ref="K39:Q39"/>
    <mergeCell ref="R39:AA39"/>
    <mergeCell ref="AD39:AH40"/>
    <mergeCell ref="AI39:AK40"/>
    <mergeCell ref="AL39:AR39"/>
    <mergeCell ref="AS39:BB39"/>
    <mergeCell ref="C38:G38"/>
    <mergeCell ref="H38:J38"/>
    <mergeCell ref="K38:Q38"/>
    <mergeCell ref="R38:AA38"/>
    <mergeCell ref="AD38:AH38"/>
    <mergeCell ref="AI38:AK38"/>
    <mergeCell ref="AL41:AR41"/>
    <mergeCell ref="AS41:BB41"/>
    <mergeCell ref="K42:Q42"/>
    <mergeCell ref="R42:AA42"/>
    <mergeCell ref="AL42:AR42"/>
    <mergeCell ref="AS42:BB42"/>
    <mergeCell ref="K40:Q40"/>
    <mergeCell ref="R40:AA40"/>
    <mergeCell ref="AL40:AR40"/>
    <mergeCell ref="AS40:BB40"/>
    <mergeCell ref="AL43:AR43"/>
    <mergeCell ref="AS43:BB43"/>
    <mergeCell ref="K44:Q44"/>
    <mergeCell ref="R44:AA44"/>
    <mergeCell ref="AL44:AR44"/>
    <mergeCell ref="AS44:BB44"/>
    <mergeCell ref="C43:G44"/>
    <mergeCell ref="H43:J44"/>
    <mergeCell ref="K43:Q43"/>
    <mergeCell ref="R43:AA43"/>
    <mergeCell ref="AD43:AH44"/>
    <mergeCell ref="AI43:AK44"/>
    <mergeCell ref="AL45:AR45"/>
    <mergeCell ref="AS45:BB45"/>
    <mergeCell ref="K46:Q46"/>
    <mergeCell ref="R46:AA46"/>
    <mergeCell ref="AL46:AR46"/>
    <mergeCell ref="AS46:BB46"/>
    <mergeCell ref="C45:G46"/>
    <mergeCell ref="H45:J46"/>
    <mergeCell ref="K45:Q45"/>
    <mergeCell ref="R45:AA45"/>
    <mergeCell ref="AD45:AH46"/>
    <mergeCell ref="AI45:AK46"/>
    <mergeCell ref="AL47:AR47"/>
    <mergeCell ref="AS47:BB47"/>
    <mergeCell ref="K48:Q48"/>
    <mergeCell ref="R48:AA48"/>
    <mergeCell ref="AL48:AR48"/>
    <mergeCell ref="AS48:BB48"/>
    <mergeCell ref="C47:G48"/>
    <mergeCell ref="H47:J48"/>
    <mergeCell ref="K47:Q47"/>
    <mergeCell ref="R47:AA47"/>
    <mergeCell ref="AD47:AH48"/>
    <mergeCell ref="AI47:AK48"/>
    <mergeCell ref="D49:AA49"/>
    <mergeCell ref="AE49:BB49"/>
    <mergeCell ref="C50:C54"/>
    <mergeCell ref="D50:F50"/>
    <mergeCell ref="G50:AA51"/>
    <mergeCell ref="AD50:AD54"/>
    <mergeCell ref="AE50:AG50"/>
    <mergeCell ref="AH50:BB51"/>
    <mergeCell ref="D51:F51"/>
    <mergeCell ref="AE51:AG51"/>
    <mergeCell ref="D52:F53"/>
    <mergeCell ref="G52:M53"/>
    <mergeCell ref="N52:AA52"/>
    <mergeCell ref="AE52:AG53"/>
    <mergeCell ref="AH52:AN53"/>
    <mergeCell ref="AO52:BB52"/>
    <mergeCell ref="N53:N54"/>
    <mergeCell ref="O53:O54"/>
    <mergeCell ref="P53:P54"/>
    <mergeCell ref="Q53:R54"/>
    <mergeCell ref="AA53:AA54"/>
    <mergeCell ref="AO53:AO54"/>
    <mergeCell ref="AP53:AP54"/>
    <mergeCell ref="AQ53:AQ54"/>
    <mergeCell ref="Z57:AA58"/>
    <mergeCell ref="BA57:BB58"/>
    <mergeCell ref="C56:G56"/>
    <mergeCell ref="I56:K56"/>
    <mergeCell ref="M56:AA56"/>
    <mergeCell ref="AD56:AH56"/>
    <mergeCell ref="AJ56:AL56"/>
    <mergeCell ref="AN56:BB56"/>
    <mergeCell ref="AY53:AY54"/>
    <mergeCell ref="AZ53:AZ54"/>
    <mergeCell ref="BA53:BA54"/>
    <mergeCell ref="BB53:BB54"/>
    <mergeCell ref="D54:F54"/>
    <mergeCell ref="K54:M54"/>
    <mergeCell ref="AE54:AG54"/>
    <mergeCell ref="AL54:AN54"/>
    <mergeCell ref="AR53:AS54"/>
    <mergeCell ref="AT53:AT54"/>
    <mergeCell ref="AU53:AU54"/>
    <mergeCell ref="AV53:AV54"/>
    <mergeCell ref="AW53:AW54"/>
    <mergeCell ref="AX53:AX54"/>
    <mergeCell ref="Y53:Y54"/>
    <mergeCell ref="Z53:Z54"/>
    <mergeCell ref="S53:S54"/>
    <mergeCell ref="T53:T54"/>
    <mergeCell ref="U53:U54"/>
    <mergeCell ref="V53:V54"/>
    <mergeCell ref="W53:W54"/>
    <mergeCell ref="X53:X54"/>
  </mergeCells>
  <phoneticPr fontId="18"/>
  <pageMargins left="7.874015748031496E-2" right="7.874015748031496E-2" top="0.23622047244094491" bottom="0.23622047244094491" header="0" footer="0"/>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BD61"/>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5.5" style="1" customWidth="1"/>
    <col min="4" max="4" width="5" style="1" customWidth="1"/>
    <col min="5" max="6" width="1.625" style="1" customWidth="1"/>
    <col min="7" max="7" width="1.25" style="1" customWidth="1"/>
    <col min="8" max="8" width="2.375" style="1" customWidth="1"/>
    <col min="9" max="9" width="2.125" style="1" customWidth="1"/>
    <col min="10" max="10" width="10.875" style="1" customWidth="1"/>
    <col min="11" max="11" width="8" style="1" customWidth="1"/>
    <col min="12" max="12" width="2.625" style="1" customWidth="1"/>
    <col min="13" max="13" width="0.875" style="1" customWidth="1"/>
    <col min="14" max="16" width="1.875" style="1" customWidth="1"/>
    <col min="17" max="17" width="1.25" style="1" customWidth="1"/>
    <col min="18" max="18" width="0.5" style="1" customWidth="1"/>
    <col min="19" max="27" width="1.875" style="1" customWidth="1"/>
    <col min="28" max="28" width="5.75" style="1" customWidth="1"/>
    <col min="29" max="29" width="3.75" style="1" customWidth="1"/>
    <col min="30" max="30" width="5.5" style="1" customWidth="1"/>
    <col min="31" max="31" width="5" style="1" customWidth="1"/>
    <col min="32" max="33" width="1.625" style="1" customWidth="1"/>
    <col min="34" max="34" width="1.25" style="1" customWidth="1"/>
    <col min="35" max="35" width="2.375" style="1" customWidth="1"/>
    <col min="36" max="36" width="2.125" style="1" customWidth="1"/>
    <col min="37" max="37" width="10.875" style="1" customWidth="1"/>
    <col min="38" max="38" width="8" style="1" customWidth="1"/>
    <col min="39" max="39" width="2.625" style="1" customWidth="1"/>
    <col min="40" max="40" width="0.875" style="1" customWidth="1"/>
    <col min="41" max="43" width="1.875" style="1" customWidth="1"/>
    <col min="44" max="44" width="1.25" style="1" customWidth="1"/>
    <col min="45" max="45" width="0.5" style="1" customWidth="1"/>
    <col min="46" max="54" width="1.875" style="1" customWidth="1"/>
    <col min="55" max="55" width="1.5" style="1" customWidth="1"/>
    <col min="56" max="64" width="9" style="1"/>
    <col min="65" max="65" width="9" style="1" customWidth="1"/>
    <col min="66" max="16384" width="9" style="1"/>
  </cols>
  <sheetData>
    <row r="1" spans="3:55" ht="7.5" customHeight="1" x14ac:dyDescent="0.15">
      <c r="AB1" s="12"/>
      <c r="AC1" s="12"/>
    </row>
    <row r="2" spans="3:55" ht="13.5" customHeight="1" x14ac:dyDescent="0.15">
      <c r="C2" s="13"/>
      <c r="D2" s="46" t="str">
        <f>入力!C4</f>
        <v>令和</v>
      </c>
      <c r="E2" s="14"/>
      <c r="F2" s="236" t="str">
        <f>IF(入力!$D$4="","",入力!$D$4)</f>
        <v/>
      </c>
      <c r="G2" s="236"/>
      <c r="H2" s="45" t="s">
        <v>28</v>
      </c>
      <c r="I2" s="13"/>
      <c r="J2" s="44"/>
      <c r="K2" s="37"/>
      <c r="L2" s="37"/>
      <c r="M2" s="36"/>
      <c r="N2" s="13"/>
      <c r="O2" s="13"/>
      <c r="P2" s="13"/>
      <c r="Q2" s="13"/>
      <c r="R2" s="13"/>
      <c r="S2" s="13"/>
      <c r="T2" s="13"/>
      <c r="U2" s="13"/>
      <c r="V2" s="13"/>
      <c r="W2" s="13"/>
      <c r="X2" s="13"/>
      <c r="Y2" s="13"/>
      <c r="Z2" s="13"/>
      <c r="AA2" s="14"/>
      <c r="AB2" s="38"/>
      <c r="AC2" s="2"/>
      <c r="AD2" s="13"/>
      <c r="AE2" s="46" t="str">
        <f>入力!C4</f>
        <v>令和</v>
      </c>
      <c r="AF2" s="14"/>
      <c r="AG2" s="236" t="str">
        <f>IF(入力!$D$4="","",入力!$D$4)</f>
        <v/>
      </c>
      <c r="AH2" s="236"/>
      <c r="AI2" s="45" t="s">
        <v>28</v>
      </c>
      <c r="AJ2" s="13"/>
      <c r="AK2" s="44"/>
      <c r="AL2" s="37"/>
      <c r="AM2" s="37"/>
      <c r="AN2" s="36"/>
      <c r="AO2" s="13"/>
      <c r="AP2" s="13"/>
      <c r="AQ2" s="13"/>
      <c r="AR2" s="13"/>
      <c r="AS2" s="13"/>
      <c r="AT2" s="13"/>
      <c r="AU2" s="13"/>
      <c r="AV2" s="13"/>
      <c r="AW2" s="13"/>
      <c r="AX2" s="13"/>
      <c r="AY2" s="13"/>
      <c r="AZ2" s="13"/>
      <c r="BA2" s="13"/>
      <c r="BB2" s="14"/>
      <c r="BC2" s="2"/>
    </row>
    <row r="3" spans="3:55" ht="6.95" customHeight="1" x14ac:dyDescent="0.15">
      <c r="AB3" s="12"/>
    </row>
    <row r="4" spans="3:55" ht="11.1" customHeight="1" x14ac:dyDescent="0.15">
      <c r="C4" s="237" t="s">
        <v>0</v>
      </c>
      <c r="D4" s="145" t="s">
        <v>8</v>
      </c>
      <c r="E4" s="146"/>
      <c r="F4" s="146"/>
      <c r="G4" s="239" t="str">
        <f>IF(入力!$D$6="","",IF(INDEX(データ!$H$3:$O$48,MATCH("住所",データ!$G$3:$G$48,0),MATCH(入力!$D$6,データ!$H$2:$O$2,0))="","",INDEX(データ!$H$3:$O$48,MATCH("住所",データ!$G$3:$G$48,0),MATCH(入力!$D$6,データ!$H$2:$O$2,0))))</f>
        <v/>
      </c>
      <c r="H4" s="148"/>
      <c r="I4" s="148"/>
      <c r="J4" s="148"/>
      <c r="K4" s="148"/>
      <c r="L4" s="148"/>
      <c r="M4" s="148"/>
      <c r="N4" s="148"/>
      <c r="O4" s="148"/>
      <c r="P4" s="148"/>
      <c r="Q4" s="148"/>
      <c r="R4" s="148"/>
      <c r="S4" s="148"/>
      <c r="T4" s="148"/>
      <c r="U4" s="148"/>
      <c r="V4" s="148"/>
      <c r="W4" s="148"/>
      <c r="X4" s="148"/>
      <c r="Y4" s="148"/>
      <c r="Z4" s="148"/>
      <c r="AA4" s="149"/>
      <c r="AB4" s="3"/>
      <c r="AC4" s="3"/>
      <c r="AD4" s="237" t="s">
        <v>0</v>
      </c>
      <c r="AE4" s="145" t="s">
        <v>8</v>
      </c>
      <c r="AF4" s="146"/>
      <c r="AG4" s="146"/>
      <c r="AH4" s="239" t="str">
        <f>IF(入力!$E$6="","",IF(INDEX(データ!$H$3:$O$48,MATCH("住所",データ!$G$3:$G$48,0),MATCH(入力!$E$6,データ!$H$2:$O$2,0))="","",INDEX(データ!$H$3:$O$48,MATCH("住所",データ!$G$3:$G$48,0),MATCH(入力!$E$6,データ!$H$2:$O$2,0))))</f>
        <v/>
      </c>
      <c r="AI4" s="148"/>
      <c r="AJ4" s="148"/>
      <c r="AK4" s="148"/>
      <c r="AL4" s="148"/>
      <c r="AM4" s="148"/>
      <c r="AN4" s="148"/>
      <c r="AO4" s="148"/>
      <c r="AP4" s="148"/>
      <c r="AQ4" s="148"/>
      <c r="AR4" s="148"/>
      <c r="AS4" s="148"/>
      <c r="AT4" s="148"/>
      <c r="AU4" s="148"/>
      <c r="AV4" s="148"/>
      <c r="AW4" s="148"/>
      <c r="AX4" s="148"/>
      <c r="AY4" s="148"/>
      <c r="AZ4" s="148"/>
      <c r="BA4" s="148"/>
      <c r="BB4" s="149"/>
      <c r="BC4" s="3"/>
    </row>
    <row r="5" spans="3:55" ht="11.1" customHeight="1" x14ac:dyDescent="0.15">
      <c r="C5" s="238"/>
      <c r="D5" s="152" t="s">
        <v>1</v>
      </c>
      <c r="E5" s="153"/>
      <c r="F5" s="153"/>
      <c r="G5" s="240"/>
      <c r="H5" s="150"/>
      <c r="I5" s="150"/>
      <c r="J5" s="150"/>
      <c r="K5" s="150"/>
      <c r="L5" s="150"/>
      <c r="M5" s="150"/>
      <c r="N5" s="150"/>
      <c r="O5" s="150"/>
      <c r="P5" s="150"/>
      <c r="Q5" s="150"/>
      <c r="R5" s="150"/>
      <c r="S5" s="150"/>
      <c r="T5" s="150"/>
      <c r="U5" s="150"/>
      <c r="V5" s="150"/>
      <c r="W5" s="150"/>
      <c r="X5" s="150"/>
      <c r="Y5" s="150"/>
      <c r="Z5" s="150"/>
      <c r="AA5" s="151"/>
      <c r="AB5" s="3"/>
      <c r="AC5" s="3"/>
      <c r="AD5" s="238"/>
      <c r="AE5" s="152" t="s">
        <v>1</v>
      </c>
      <c r="AF5" s="153"/>
      <c r="AG5" s="153"/>
      <c r="AH5" s="240"/>
      <c r="AI5" s="150"/>
      <c r="AJ5" s="150"/>
      <c r="AK5" s="150"/>
      <c r="AL5" s="150"/>
      <c r="AM5" s="150"/>
      <c r="AN5" s="150"/>
      <c r="AO5" s="150"/>
      <c r="AP5" s="150"/>
      <c r="AQ5" s="150"/>
      <c r="AR5" s="150"/>
      <c r="AS5" s="150"/>
      <c r="AT5" s="150"/>
      <c r="AU5" s="150"/>
      <c r="AV5" s="150"/>
      <c r="AW5" s="150"/>
      <c r="AX5" s="150"/>
      <c r="AY5" s="150"/>
      <c r="AZ5" s="150"/>
      <c r="BA5" s="150"/>
      <c r="BB5" s="151"/>
      <c r="BC5" s="3"/>
    </row>
    <row r="6" spans="3:55" ht="8.1" customHeight="1" x14ac:dyDescent="0.15">
      <c r="C6" s="221" t="s">
        <v>2</v>
      </c>
      <c r="D6" s="223" t="s">
        <v>3</v>
      </c>
      <c r="E6" s="224"/>
      <c r="F6" s="224"/>
      <c r="G6" s="227" t="str">
        <f>IF(入力!$D$6="","",IF(INDEX(データ!$H$3:$O$48,MATCH("名称",データ!$G$3:$G$48,0),MATCH(入力!$D$6,データ!$H$2:$O$2,0))="","",INDEX(データ!$H$3:$O$48,MATCH("名称",データ!$G$3:$G$48,0),MATCH(入力!$D$6,データ!$H$2:$O$2,0))))</f>
        <v/>
      </c>
      <c r="H6" s="228"/>
      <c r="I6" s="228"/>
      <c r="J6" s="228"/>
      <c r="K6" s="228"/>
      <c r="L6" s="228"/>
      <c r="M6" s="228"/>
      <c r="N6" s="231" t="s">
        <v>121</v>
      </c>
      <c r="O6" s="232"/>
      <c r="P6" s="232"/>
      <c r="Q6" s="232"/>
      <c r="R6" s="232"/>
      <c r="S6" s="232"/>
      <c r="T6" s="232"/>
      <c r="U6" s="232"/>
      <c r="V6" s="232"/>
      <c r="W6" s="232"/>
      <c r="X6" s="232"/>
      <c r="Y6" s="232"/>
      <c r="Z6" s="232"/>
      <c r="AA6" s="233"/>
      <c r="AB6" s="4"/>
      <c r="AC6" s="4"/>
      <c r="AD6" s="221" t="s">
        <v>2</v>
      </c>
      <c r="AE6" s="223" t="s">
        <v>3</v>
      </c>
      <c r="AF6" s="224"/>
      <c r="AG6" s="224"/>
      <c r="AH6" s="227" t="str">
        <f>IF(入力!$E$6="","",IF(INDEX(データ!$H$3:$O$48,MATCH("名称",データ!$G$3:$G$48,0),MATCH(入力!$E$6,データ!$H$2:$O$2,0))="","",INDEX(データ!$H$3:$O$48,MATCH("名称",データ!$G$3:$G$48,0),MATCH(入力!$E$6,データ!$H$2:$O$2,0))))</f>
        <v/>
      </c>
      <c r="AI6" s="228"/>
      <c r="AJ6" s="228"/>
      <c r="AK6" s="228"/>
      <c r="AL6" s="228"/>
      <c r="AM6" s="228"/>
      <c r="AN6" s="228"/>
      <c r="AO6" s="231" t="s">
        <v>121</v>
      </c>
      <c r="AP6" s="232"/>
      <c r="AQ6" s="232"/>
      <c r="AR6" s="232"/>
      <c r="AS6" s="232"/>
      <c r="AT6" s="232"/>
      <c r="AU6" s="232"/>
      <c r="AV6" s="232"/>
      <c r="AW6" s="232"/>
      <c r="AX6" s="232"/>
      <c r="AY6" s="232"/>
      <c r="AZ6" s="232"/>
      <c r="BA6" s="232"/>
      <c r="BB6" s="233"/>
      <c r="BC6" s="4"/>
    </row>
    <row r="7" spans="3:55" ht="3" customHeight="1" x14ac:dyDescent="0.15">
      <c r="C7" s="221"/>
      <c r="D7" s="225"/>
      <c r="E7" s="226"/>
      <c r="F7" s="226"/>
      <c r="G7" s="229"/>
      <c r="H7" s="230"/>
      <c r="I7" s="230"/>
      <c r="J7" s="230"/>
      <c r="K7" s="230"/>
      <c r="L7" s="230"/>
      <c r="M7" s="230"/>
      <c r="N7" s="135"/>
      <c r="O7" s="137"/>
      <c r="P7" s="137"/>
      <c r="Q7" s="137"/>
      <c r="R7" s="234"/>
      <c r="S7" s="137"/>
      <c r="T7" s="137"/>
      <c r="U7" s="137"/>
      <c r="V7" s="137"/>
      <c r="W7" s="181"/>
      <c r="X7" s="137"/>
      <c r="Y7" s="137"/>
      <c r="Z7" s="181"/>
      <c r="AA7" s="183"/>
      <c r="AB7" s="4"/>
      <c r="AC7" s="4"/>
      <c r="AD7" s="221"/>
      <c r="AE7" s="225"/>
      <c r="AF7" s="226"/>
      <c r="AG7" s="226"/>
      <c r="AH7" s="229"/>
      <c r="AI7" s="230"/>
      <c r="AJ7" s="230"/>
      <c r="AK7" s="230"/>
      <c r="AL7" s="230"/>
      <c r="AM7" s="230"/>
      <c r="AN7" s="230"/>
      <c r="AO7" s="135"/>
      <c r="AP7" s="137"/>
      <c r="AQ7" s="137"/>
      <c r="AR7" s="137"/>
      <c r="AS7" s="234"/>
      <c r="AT7" s="137"/>
      <c r="AU7" s="137"/>
      <c r="AV7" s="137"/>
      <c r="AW7" s="137"/>
      <c r="AX7" s="181"/>
      <c r="AY7" s="137"/>
      <c r="AZ7" s="137"/>
      <c r="BA7" s="181"/>
      <c r="BB7" s="183"/>
      <c r="BC7" s="4"/>
    </row>
    <row r="8" spans="3:55" ht="11.1" customHeight="1" x14ac:dyDescent="0.15">
      <c r="C8" s="222"/>
      <c r="D8" s="185" t="s">
        <v>4</v>
      </c>
      <c r="E8" s="186"/>
      <c r="F8" s="186"/>
      <c r="G8" s="229"/>
      <c r="H8" s="230"/>
      <c r="I8" s="230"/>
      <c r="J8" s="230"/>
      <c r="K8" s="230"/>
      <c r="L8" s="230"/>
      <c r="M8" s="230"/>
      <c r="N8" s="136"/>
      <c r="O8" s="138"/>
      <c r="P8" s="138"/>
      <c r="Q8" s="138"/>
      <c r="R8" s="235"/>
      <c r="S8" s="138"/>
      <c r="T8" s="138"/>
      <c r="U8" s="138"/>
      <c r="V8" s="138"/>
      <c r="W8" s="182"/>
      <c r="X8" s="138"/>
      <c r="Y8" s="138"/>
      <c r="Z8" s="182"/>
      <c r="AA8" s="184"/>
      <c r="AB8" s="4"/>
      <c r="AC8" s="4"/>
      <c r="AD8" s="222"/>
      <c r="AE8" s="185" t="s">
        <v>4</v>
      </c>
      <c r="AF8" s="186"/>
      <c r="AG8" s="186"/>
      <c r="AH8" s="229"/>
      <c r="AI8" s="230"/>
      <c r="AJ8" s="230"/>
      <c r="AK8" s="230"/>
      <c r="AL8" s="230"/>
      <c r="AM8" s="230"/>
      <c r="AN8" s="230"/>
      <c r="AO8" s="136"/>
      <c r="AP8" s="138"/>
      <c r="AQ8" s="138"/>
      <c r="AR8" s="138"/>
      <c r="AS8" s="235"/>
      <c r="AT8" s="138"/>
      <c r="AU8" s="138"/>
      <c r="AV8" s="138"/>
      <c r="AW8" s="138"/>
      <c r="AX8" s="182"/>
      <c r="AY8" s="138"/>
      <c r="AZ8" s="138"/>
      <c r="BA8" s="182"/>
      <c r="BB8" s="184"/>
      <c r="BC8" s="4"/>
    </row>
    <row r="9" spans="3:55" ht="15.95" customHeight="1" x14ac:dyDescent="0.15">
      <c r="C9" s="187" t="s">
        <v>30</v>
      </c>
      <c r="D9" s="188"/>
      <c r="E9" s="188"/>
      <c r="F9" s="188"/>
      <c r="G9" s="189"/>
      <c r="H9" s="190" t="s">
        <v>32</v>
      </c>
      <c r="I9" s="191"/>
      <c r="J9" s="192"/>
      <c r="K9" s="193" t="s">
        <v>35</v>
      </c>
      <c r="L9" s="194"/>
      <c r="M9" s="194"/>
      <c r="N9" s="194"/>
      <c r="O9" s="194"/>
      <c r="P9" s="194"/>
      <c r="Q9" s="195"/>
      <c r="R9" s="196" t="s">
        <v>37</v>
      </c>
      <c r="S9" s="197"/>
      <c r="T9" s="197"/>
      <c r="U9" s="197"/>
      <c r="V9" s="197"/>
      <c r="W9" s="197"/>
      <c r="X9" s="197"/>
      <c r="Y9" s="197"/>
      <c r="Z9" s="197"/>
      <c r="AA9" s="198"/>
      <c r="AB9" s="10"/>
      <c r="AC9" s="10"/>
      <c r="AD9" s="187" t="s">
        <v>30</v>
      </c>
      <c r="AE9" s="188"/>
      <c r="AF9" s="188"/>
      <c r="AG9" s="188"/>
      <c r="AH9" s="189"/>
      <c r="AI9" s="190" t="s">
        <v>32</v>
      </c>
      <c r="AJ9" s="191"/>
      <c r="AK9" s="192"/>
      <c r="AL9" s="193" t="s">
        <v>35</v>
      </c>
      <c r="AM9" s="194"/>
      <c r="AN9" s="194"/>
      <c r="AO9" s="194"/>
      <c r="AP9" s="194"/>
      <c r="AQ9" s="194"/>
      <c r="AR9" s="195"/>
      <c r="AS9" s="196" t="s">
        <v>37</v>
      </c>
      <c r="AT9" s="197"/>
      <c r="AU9" s="197"/>
      <c r="AV9" s="197"/>
      <c r="AW9" s="197"/>
      <c r="AX9" s="197"/>
      <c r="AY9" s="197"/>
      <c r="AZ9" s="197"/>
      <c r="BA9" s="197"/>
      <c r="BB9" s="198"/>
      <c r="BC9" s="10"/>
    </row>
    <row r="10" spans="3:55" ht="17.25" customHeight="1" x14ac:dyDescent="0.15">
      <c r="C10" s="199" t="str">
        <f>IF(入力!$D$6="","",IF(INDEX(データ!$H$3:$O$48,MATCH("区分",データ!$G$3:$G$48,0),MATCH(入力!$D$6,データ!$H$2:$O$2,0))="","",INDEX(データ!$H$3:$O$48,MATCH("区分",データ!$G$3:$G$48,0),MATCH(入力!$D$6,データ!$H$2:$O$2,0))))</f>
        <v/>
      </c>
      <c r="D10" s="200"/>
      <c r="E10" s="200"/>
      <c r="F10" s="200"/>
      <c r="G10" s="201"/>
      <c r="H10" s="205" t="str">
        <f>IF(入力!$D$6="","",IF(INDEX(データ!$H$3:$O$48,MATCH("細目",データ!$G$3:$G$48,0),MATCH(入力!$D$6,データ!$H$2:$O$2,0))="","",INDEX(データ!$H$3:$O$48,MATCH("細目",データ!$G$3:$G$48,0),MATCH(入力!$D$6,データ!$H$2:$O$2,0))))</f>
        <v/>
      </c>
      <c r="I10" s="206"/>
      <c r="J10" s="207"/>
      <c r="K10" s="211" t="str">
        <f>IF(入力!$D$6="","",IF(INDEX(データ!$H$3:$O$48,MATCH("支払金額",データ!$G$3:$G$48,0),MATCH(入力!$D$6,データ!$H$2:$O$2,0))="","",INDEX(データ!$H$3:$O$48,MATCH("支払金額",データ!$G$3:$G$48,0),MATCH(入力!$D$6,データ!$H$2:$O$2,0))))</f>
        <v/>
      </c>
      <c r="L10" s="212"/>
      <c r="M10" s="212"/>
      <c r="N10" s="212"/>
      <c r="O10" s="212"/>
      <c r="P10" s="212"/>
      <c r="Q10" s="213"/>
      <c r="R10" s="214" t="str">
        <f>IF(入力!$D$6="","",IF(INDEX(データ!$H$3:$O$48,MATCH("源泉",データ!$G$3:$G$48,0),MATCH(入力!$D$6,データ!$H$2:$O$2,0))="","",INDEX(データ!$H$3:$O$48,MATCH("源泉",データ!$G$3:$G$48,0),MATCH(入力!$D$6,データ!$H$2:$O$2,0))))</f>
        <v/>
      </c>
      <c r="S10" s="215"/>
      <c r="T10" s="215"/>
      <c r="U10" s="215"/>
      <c r="V10" s="215"/>
      <c r="W10" s="215"/>
      <c r="X10" s="215"/>
      <c r="Y10" s="215"/>
      <c r="Z10" s="215"/>
      <c r="AA10" s="216"/>
      <c r="AB10" s="7"/>
      <c r="AC10" s="7"/>
      <c r="AD10" s="199" t="str">
        <f>IF(入力!$E$6="","",IF(INDEX(データ!$H$3:$O$48,MATCH("区分",データ!$G$3:$G$48,0),MATCH(入力!$E$6,データ!$H$2:$O$2,0))="","",INDEX(データ!$H$3:$O$48,MATCH("区分",データ!$G$3:$G$48,0),MATCH(入力!$E$6,データ!$H$2:$O$2,0))))</f>
        <v/>
      </c>
      <c r="AE10" s="200"/>
      <c r="AF10" s="200"/>
      <c r="AG10" s="200"/>
      <c r="AH10" s="201"/>
      <c r="AI10" s="205" t="str">
        <f>IF(入力!$E$6="","",IF(INDEX(データ!$H$3:$O$48,MATCH("細目",データ!$G$3:$G$48,0),MATCH(入力!$E$6,データ!$H$2:$O$2,0))="","",INDEX(データ!$H$3:$O$48,MATCH("細目",データ!$G$3:$G$48,0),MATCH(入力!$E$6,データ!$H$2:$O$2,0))))</f>
        <v/>
      </c>
      <c r="AJ10" s="206"/>
      <c r="AK10" s="207"/>
      <c r="AL10" s="211" t="str">
        <f>IF(入力!$E$6="","",IF(INDEX(データ!$H$3:$O$48,MATCH("支払金額",データ!$G$3:$G$48,0),MATCH(入力!$E$6,データ!$H$2:$O$2,0))="","",INDEX(データ!$H$3:$O$48,MATCH("支払金額",データ!$G$3:$G$48,0),MATCH(入力!$E$6,データ!$H$2:$O$2,0))))</f>
        <v/>
      </c>
      <c r="AM10" s="212"/>
      <c r="AN10" s="212"/>
      <c r="AO10" s="212"/>
      <c r="AP10" s="212"/>
      <c r="AQ10" s="212"/>
      <c r="AR10" s="213"/>
      <c r="AS10" s="214" t="str">
        <f>IF(入力!$E$6="","",IF(INDEX(データ!$H$3:$O$48,MATCH("源泉",データ!$G$3:$G$48,0),MATCH(入力!$E$6,データ!$H$2:$O$2,0))="","",INDEX(データ!$H$3:$O$48,MATCH("源泉",データ!$G$3:$G$48,0),MATCH(入力!$E$6,データ!$H$2:$O$2,0))))</f>
        <v/>
      </c>
      <c r="AT10" s="215"/>
      <c r="AU10" s="215"/>
      <c r="AV10" s="215"/>
      <c r="AW10" s="215"/>
      <c r="AX10" s="215"/>
      <c r="AY10" s="215"/>
      <c r="AZ10" s="215"/>
      <c r="BA10" s="215"/>
      <c r="BB10" s="216"/>
      <c r="BC10" s="7"/>
    </row>
    <row r="11" spans="3:55" ht="11.45" customHeight="1" x14ac:dyDescent="0.15">
      <c r="C11" s="202"/>
      <c r="D11" s="203"/>
      <c r="E11" s="203"/>
      <c r="F11" s="203"/>
      <c r="G11" s="204"/>
      <c r="H11" s="208"/>
      <c r="I11" s="209"/>
      <c r="J11" s="210"/>
      <c r="K11" s="217" t="str">
        <f>IF(入力!$D$6="","",IF(INDEX(データ!$H$3:$O$48,MATCH("支払金額２",データ!$G$3:$G$48,0),MATCH(入力!$D$6,データ!$H$2:$O$2,0))="","",INDEX(データ!$H$3:$O$48,MATCH("支払金額２",データ!$G$3:$G$48,0),MATCH(入力!$D$6,データ!$H$2:$O$2,0))))</f>
        <v/>
      </c>
      <c r="L11" s="218"/>
      <c r="M11" s="218"/>
      <c r="N11" s="218"/>
      <c r="O11" s="218"/>
      <c r="P11" s="218"/>
      <c r="Q11" s="219"/>
      <c r="R11" s="217" t="str">
        <f>IF(入力!$D$6="","",IF(INDEX(データ!$H$3:$O$48,MATCH("源泉２",データ!$G$3:$G$48,0),MATCH(入力!$D$6,データ!$H$2:$O$2,0))="","",INDEX(データ!$H$3:$O$48,MATCH("源泉２",データ!$G$3:$G$48,0),MATCH(入力!$D$6,データ!$H$2:$O$2,0))))</f>
        <v/>
      </c>
      <c r="S11" s="218"/>
      <c r="T11" s="218"/>
      <c r="U11" s="218"/>
      <c r="V11" s="218"/>
      <c r="W11" s="218"/>
      <c r="X11" s="218"/>
      <c r="Y11" s="218"/>
      <c r="Z11" s="218"/>
      <c r="AA11" s="220"/>
      <c r="AB11" s="7"/>
      <c r="AC11" s="7"/>
      <c r="AD11" s="202"/>
      <c r="AE11" s="203"/>
      <c r="AF11" s="203"/>
      <c r="AG11" s="203"/>
      <c r="AH11" s="204"/>
      <c r="AI11" s="208"/>
      <c r="AJ11" s="209"/>
      <c r="AK11" s="210"/>
      <c r="AL11" s="217" t="str">
        <f>IF(入力!$E$6="","",IF(INDEX(データ!$H$3:$O$48,MATCH("支払金額２",データ!$G$3:$G$48,0),MATCH(入力!$E$6,データ!$H$2:$O$2,0))="","",INDEX(データ!$H$3:$O$48,MATCH("支払金額２",データ!$G$3:$G$48,0),MATCH(入力!$E$6,データ!$H$2:$O$2,0))))</f>
        <v/>
      </c>
      <c r="AM11" s="218"/>
      <c r="AN11" s="218"/>
      <c r="AO11" s="218"/>
      <c r="AP11" s="218"/>
      <c r="AQ11" s="218"/>
      <c r="AR11" s="219"/>
      <c r="AS11" s="217" t="str">
        <f>IF(入力!$E$6="","",IF(INDEX(データ!$H$3:$O$48,MATCH("源泉２",データ!$G$3:$G$48,0),MATCH(入力!$E$6,データ!$H$2:$O$2,0))="","",INDEX(データ!$H$3:$O$48,MATCH("源泉２",データ!$G$3:$G$48,0),MATCH(入力!$E$6,データ!$H$2:$O$2,0))))</f>
        <v/>
      </c>
      <c r="AT11" s="218"/>
      <c r="AU11" s="218"/>
      <c r="AV11" s="218"/>
      <c r="AW11" s="218"/>
      <c r="AX11" s="218"/>
      <c r="AY11" s="218"/>
      <c r="AZ11" s="218"/>
      <c r="BA11" s="218"/>
      <c r="BB11" s="220"/>
      <c r="BC11" s="7"/>
    </row>
    <row r="12" spans="3:55" ht="11.1" customHeight="1" x14ac:dyDescent="0.15">
      <c r="C12" s="248" t="str">
        <f>IF(入力!$D$6="","",IF(INDEX(データ!$H$3:$O$48,MATCH("区分２",データ!$G$3:$G$48,0),MATCH(入力!$D$6,データ!$H$2:$O$2,0))="","",INDEX(データ!$H$3:$O$48,MATCH("区分２",データ!$G$3:$G$48,0),MATCH(入力!$D$6,データ!$H$2:$O$2,0))))</f>
        <v/>
      </c>
      <c r="D12" s="249"/>
      <c r="E12" s="249"/>
      <c r="F12" s="249"/>
      <c r="G12" s="250"/>
      <c r="H12" s="254" t="str">
        <f>IF(入力!$D$6="","",IF(INDEX(データ!$H$3:$O$48,MATCH("細目２",データ!$G$3:$G$48,0),MATCH(入力!$D$6,データ!$H$2:$O$2,0))="","",INDEX(データ!$H$3:$O$48,MATCH("細目２",データ!$G$3:$G$48,0),MATCH(入力!$D$6,データ!$H$2:$O$2,0))))</f>
        <v/>
      </c>
      <c r="I12" s="255"/>
      <c r="J12" s="256"/>
      <c r="K12" s="241" t="str">
        <f>IF(入力!$D$6="","",IF(INDEX(データ!$H$3:$O$48,MATCH("支払金額３",データ!$G$3:$G$48,0),MATCH(入力!$D$6,データ!$H$2:$O$2,0))="","",INDEX(データ!$H$3:$O$48,MATCH("支払金額３",データ!$G$3:$G$48,0),MATCH(入力!$D$6,データ!$H$2:$O$2,0))))</f>
        <v/>
      </c>
      <c r="L12" s="242"/>
      <c r="M12" s="242"/>
      <c r="N12" s="242"/>
      <c r="O12" s="242"/>
      <c r="P12" s="242"/>
      <c r="Q12" s="257"/>
      <c r="R12" s="241" t="str">
        <f>IF(入力!$D$6="","",IF(INDEX(データ!$H$3:$O$48,MATCH("源泉３",データ!$G$3:$G$48,0),MATCH(入力!$D$6,データ!$H$2:$O$2,0))="","",INDEX(データ!$H$3:$O$48,MATCH("源泉３",データ!$G$3:$G$48,0),MATCH(入力!$D$6,データ!$H$2:$O$2,0))))</f>
        <v/>
      </c>
      <c r="S12" s="242"/>
      <c r="T12" s="242"/>
      <c r="U12" s="242"/>
      <c r="V12" s="242"/>
      <c r="W12" s="242"/>
      <c r="X12" s="242"/>
      <c r="Y12" s="242"/>
      <c r="Z12" s="242"/>
      <c r="AA12" s="243"/>
      <c r="AB12" s="7"/>
      <c r="AC12" s="7"/>
      <c r="AD12" s="248" t="str">
        <f>IF(入力!$E$6="","",IF(INDEX(データ!$H$3:$O$48,MATCH("区分２",データ!$G$3:$G$48,0),MATCH(入力!$E$6,データ!$H$2:$O$2,0))="","",INDEX(データ!$H$3:$O$48,MATCH("区分２",データ!$G$3:$G$48,0),MATCH(入力!$E$6,データ!$H$2:$O$2,0))))</f>
        <v/>
      </c>
      <c r="AE12" s="249"/>
      <c r="AF12" s="249"/>
      <c r="AG12" s="249"/>
      <c r="AH12" s="250"/>
      <c r="AI12" s="254" t="str">
        <f>IF(入力!$E$6="","",IF(INDEX(データ!$H$3:$O$48,MATCH("細目２",データ!$G$3:$G$48,0),MATCH(入力!$E$6,データ!$H$2:$O$2,0))="","",INDEX(データ!$H$3:$O$48,MATCH("細目２",データ!$G$3:$G$48,0),MATCH(入力!$E$6,データ!$H$2:$O$2,0))))</f>
        <v/>
      </c>
      <c r="AJ12" s="255"/>
      <c r="AK12" s="256"/>
      <c r="AL12" s="241" t="str">
        <f>IF(入力!$E$6="","",IF(INDEX(データ!$H$3:$O$48,MATCH("支払金額３",データ!$G$3:$G$48,0),MATCH(入力!$E$6,データ!$H$2:$O$2,0))="","",INDEX(データ!$H$3:$O$48,MATCH("支払金額３",データ!$G$3:$G$48,0),MATCH(入力!$E$6,データ!$H$2:$O$2,0))))</f>
        <v/>
      </c>
      <c r="AM12" s="242"/>
      <c r="AN12" s="242"/>
      <c r="AO12" s="242"/>
      <c r="AP12" s="242"/>
      <c r="AQ12" s="242"/>
      <c r="AR12" s="257"/>
      <c r="AS12" s="241" t="str">
        <f>IF(入力!$E$6="","",IF(INDEX(データ!$H$3:$O$48,MATCH("源泉３",データ!$G$3:$G$48,0),MATCH(入力!$E$6,データ!$H$2:$O$2,0))="","",INDEX(データ!$H$3:$O$48,MATCH("源泉３",データ!$G$3:$G$48,0),MATCH(入力!$E$6,データ!$H$2:$O$2,0))))</f>
        <v/>
      </c>
      <c r="AT12" s="242"/>
      <c r="AU12" s="242"/>
      <c r="AV12" s="242"/>
      <c r="AW12" s="242"/>
      <c r="AX12" s="242"/>
      <c r="AY12" s="242"/>
      <c r="AZ12" s="242"/>
      <c r="BA12" s="242"/>
      <c r="BB12" s="243"/>
      <c r="BC12" s="7"/>
    </row>
    <row r="13" spans="3:55" ht="11.1" customHeight="1" x14ac:dyDescent="0.15">
      <c r="C13" s="251"/>
      <c r="D13" s="252"/>
      <c r="E13" s="252"/>
      <c r="F13" s="252"/>
      <c r="G13" s="253"/>
      <c r="H13" s="208"/>
      <c r="I13" s="209"/>
      <c r="J13" s="210"/>
      <c r="K13" s="258" t="str">
        <f>IF(入力!$D$6="","",IF(INDEX(データ!$H$3:$O$48,MATCH("支払金額４",データ!$G$3:$G$48,0),MATCH(入力!$D$6,データ!$H$2:$O$2,0))="","",INDEX(データ!$H$3:$O$48,MATCH("支払金額４",データ!$G$3:$G$48,0),MATCH(入力!$D$6,データ!$H$2:$O$2,0))))</f>
        <v/>
      </c>
      <c r="L13" s="259"/>
      <c r="M13" s="259"/>
      <c r="N13" s="259"/>
      <c r="O13" s="259"/>
      <c r="P13" s="259"/>
      <c r="Q13" s="260"/>
      <c r="R13" s="258" t="str">
        <f>IF(入力!$D$6="","",IF(INDEX(データ!$H$3:$O$48,MATCH("源泉４",データ!$G$3:$G$48,0),MATCH(入力!$D$6,データ!$H$2:$O$2,0))="","",INDEX(データ!$H$3:$O$48,MATCH("源泉４",データ!$G$3:$G$48,0),MATCH(入力!$D$6,データ!$H$2:$O$2,0))))</f>
        <v/>
      </c>
      <c r="S13" s="259"/>
      <c r="T13" s="259"/>
      <c r="U13" s="259"/>
      <c r="V13" s="259"/>
      <c r="W13" s="259"/>
      <c r="X13" s="259"/>
      <c r="Y13" s="259"/>
      <c r="Z13" s="259"/>
      <c r="AA13" s="261"/>
      <c r="AB13" s="7"/>
      <c r="AC13" s="7"/>
      <c r="AD13" s="251"/>
      <c r="AE13" s="252"/>
      <c r="AF13" s="252"/>
      <c r="AG13" s="252"/>
      <c r="AH13" s="253"/>
      <c r="AI13" s="208"/>
      <c r="AJ13" s="209"/>
      <c r="AK13" s="210"/>
      <c r="AL13" s="258" t="str">
        <f>IF(入力!$E$6="","",IF(INDEX(データ!$H$3:$O$48,MATCH("支払金額４",データ!$G$3:$G$48,0),MATCH(入力!$E$6,データ!$H$2:$O$2,0))="","",INDEX(データ!$H$3:$O$48,MATCH("支払金額４",データ!$G$3:$G$48,0),MATCH(入力!$E$6,データ!$H$2:$O$2,0))))</f>
        <v/>
      </c>
      <c r="AM13" s="259"/>
      <c r="AN13" s="259"/>
      <c r="AO13" s="259"/>
      <c r="AP13" s="259"/>
      <c r="AQ13" s="259"/>
      <c r="AR13" s="260"/>
      <c r="AS13" s="258" t="str">
        <f>IF(入力!$E$6="","",IF(INDEX(データ!$H$3:$O$48,MATCH("源泉４",データ!$G$3:$G$48,0),MATCH(入力!$E$6,データ!$H$2:$O$2,0))="","",INDEX(データ!$H$3:$O$48,MATCH("源泉４",データ!$G$3:$G$48,0),MATCH(入力!$E$6,データ!$H$2:$O$2,0))))</f>
        <v/>
      </c>
      <c r="AT13" s="259"/>
      <c r="AU13" s="259"/>
      <c r="AV13" s="259"/>
      <c r="AW13" s="259"/>
      <c r="AX13" s="259"/>
      <c r="AY13" s="259"/>
      <c r="AZ13" s="259"/>
      <c r="BA13" s="259"/>
      <c r="BB13" s="261"/>
      <c r="BC13" s="7"/>
    </row>
    <row r="14" spans="3:55" ht="11.1" customHeight="1" x14ac:dyDescent="0.15">
      <c r="C14" s="248" t="str">
        <f>IF(入力!$D$6="","",IF(INDEX(データ!$H$3:$O$48,MATCH("区分３",データ!$G$3:$G$48,0),MATCH(入力!$D$6,データ!$H$2:$O$2,0))="","",INDEX(データ!$H$3:$O$48,MATCH("区分３",データ!$G$3:$G$48,0),MATCH(入力!$D$6,データ!$H$2:$O$2,0))))</f>
        <v/>
      </c>
      <c r="D14" s="249"/>
      <c r="E14" s="249"/>
      <c r="F14" s="249"/>
      <c r="G14" s="250"/>
      <c r="H14" s="254" t="str">
        <f>IF(入力!$D$6="","",IF(INDEX(データ!$H$3:$O$48,MATCH("細目３",データ!$G$3:$G$48,0),MATCH(入力!$D$6,データ!$H$2:$O$2,0))="","",INDEX(データ!$H$3:$O$48,MATCH("細目３",データ!$G$3:$G$48,0),MATCH(入力!$D$6,データ!$H$2:$O$2,0))))</f>
        <v/>
      </c>
      <c r="I14" s="255"/>
      <c r="J14" s="256"/>
      <c r="K14" s="241" t="str">
        <f>IF(入力!$D$6="","",IF(INDEX(データ!$H$3:$O$48,MATCH("支払金額５",データ!$G$3:$G$48,0),MATCH(入力!$D$6,データ!$H$2:$O$2,0))="","",INDEX(データ!$H$3:$O$48,MATCH("支払金額５",データ!$G$3:$G$48,0),MATCH(入力!$D$6,データ!$H$2:$O$2,0))))</f>
        <v/>
      </c>
      <c r="L14" s="242"/>
      <c r="M14" s="242"/>
      <c r="N14" s="242"/>
      <c r="O14" s="242"/>
      <c r="P14" s="242"/>
      <c r="Q14" s="257"/>
      <c r="R14" s="241" t="str">
        <f>IF(入力!$D$6="","",IF(INDEX(データ!$H$3:$O$48,MATCH("源泉５",データ!$G$3:$G$48,0),MATCH(入力!$D$6,データ!$H$2:$O$2,0))="","",INDEX(データ!$H$3:$O$48,MATCH("源泉５",データ!$G$3:$G$48,0),MATCH(入力!$D$6,データ!$H$2:$O$2,0))))</f>
        <v/>
      </c>
      <c r="S14" s="242"/>
      <c r="T14" s="242"/>
      <c r="U14" s="242"/>
      <c r="V14" s="242"/>
      <c r="W14" s="242"/>
      <c r="X14" s="242"/>
      <c r="Y14" s="242"/>
      <c r="Z14" s="242"/>
      <c r="AA14" s="243"/>
      <c r="AB14" s="7"/>
      <c r="AC14" s="7"/>
      <c r="AD14" s="248" t="str">
        <f>IF(入力!$E$6="","",IF(INDEX(データ!$H$3:$O$48,MATCH("区分３",データ!$G$3:$G$48,0),MATCH(入力!$E$6,データ!$H$2:$O$2,0))="","",INDEX(データ!$H$3:$O$48,MATCH("区分３",データ!$G$3:$G$48,0),MATCH(入力!$E$6,データ!$H$2:$O$2,0))))</f>
        <v/>
      </c>
      <c r="AE14" s="249"/>
      <c r="AF14" s="249"/>
      <c r="AG14" s="249"/>
      <c r="AH14" s="250"/>
      <c r="AI14" s="254" t="str">
        <f>IF(入力!$E$6="","",IF(INDEX(データ!$H$3:$O$48,MATCH("細目３",データ!$G$3:$G$48,0),MATCH(入力!$E$6,データ!$H$2:$O$2,0))="","",INDEX(データ!$H$3:$O$48,MATCH("細目３",データ!$G$3:$G$48,0),MATCH(入力!$E$6,データ!$H$2:$O$2,0))))</f>
        <v/>
      </c>
      <c r="AJ14" s="255"/>
      <c r="AK14" s="256"/>
      <c r="AL14" s="241" t="str">
        <f>IF(入力!$E$6="","",IF(INDEX(データ!$H$3:$O$48,MATCH("支払金額５",データ!$G$3:$G$48,0),MATCH(入力!$E$6,データ!$H$2:$O$2,0))="","",INDEX(データ!$H$3:$O$48,MATCH("支払金額５",データ!$G$3:$G$48,0),MATCH(入力!$E$6,データ!$H$2:$O$2,0))))</f>
        <v/>
      </c>
      <c r="AM14" s="242"/>
      <c r="AN14" s="242"/>
      <c r="AO14" s="242"/>
      <c r="AP14" s="242"/>
      <c r="AQ14" s="242"/>
      <c r="AR14" s="257"/>
      <c r="AS14" s="241" t="str">
        <f>IF(入力!$E$6="","",IF(INDEX(データ!$H$3:$O$48,MATCH("源泉５",データ!$G$3:$G$48,0),MATCH(入力!$E$6,データ!$H$2:$O$2,0))="","",INDEX(データ!$H$3:$O$48,MATCH("源泉５",データ!$G$3:$G$48,0),MATCH(入力!$E$6,データ!$H$2:$O$2,0))))</f>
        <v/>
      </c>
      <c r="AT14" s="242"/>
      <c r="AU14" s="242"/>
      <c r="AV14" s="242"/>
      <c r="AW14" s="242"/>
      <c r="AX14" s="242"/>
      <c r="AY14" s="242"/>
      <c r="AZ14" s="242"/>
      <c r="BA14" s="242"/>
      <c r="BB14" s="243"/>
      <c r="BC14" s="7"/>
    </row>
    <row r="15" spans="3:55" ht="11.1" customHeight="1" x14ac:dyDescent="0.15">
      <c r="C15" s="251"/>
      <c r="D15" s="252"/>
      <c r="E15" s="252"/>
      <c r="F15" s="252"/>
      <c r="G15" s="253"/>
      <c r="H15" s="208"/>
      <c r="I15" s="209"/>
      <c r="J15" s="210"/>
      <c r="K15" s="258" t="str">
        <f>IF(入力!$D$6="","",IF(INDEX(データ!$H$3:$O$48,MATCH("支払金額６",データ!$G$3:$G$48,0),MATCH(入力!$D$6,データ!$H$2:$O$2,0))="","",INDEX(データ!$H$3:$O$48,MATCH("支払金額６",データ!$G$3:$G$48,0),MATCH(入力!$D$6,データ!$H$2:$O$2,0))))</f>
        <v/>
      </c>
      <c r="L15" s="259"/>
      <c r="M15" s="259"/>
      <c r="N15" s="259"/>
      <c r="O15" s="259"/>
      <c r="P15" s="259"/>
      <c r="Q15" s="260"/>
      <c r="R15" s="258" t="str">
        <f>IF(入力!$D$6="","",IF(INDEX(データ!$H$3:$O$48,MATCH("源泉６",データ!$G$3:$G$48,0),MATCH(入力!$D$6,データ!$H$2:$O$2,0))="","",INDEX(データ!$H$3:$O$48,MATCH("源泉６",データ!$G$3:$G$48,0),MATCH(入力!$D$6,データ!$H$2:$O$2,0))))</f>
        <v/>
      </c>
      <c r="S15" s="259"/>
      <c r="T15" s="259"/>
      <c r="U15" s="259"/>
      <c r="V15" s="259"/>
      <c r="W15" s="259"/>
      <c r="X15" s="259"/>
      <c r="Y15" s="259"/>
      <c r="Z15" s="259"/>
      <c r="AA15" s="261"/>
      <c r="AB15" s="7"/>
      <c r="AC15" s="7"/>
      <c r="AD15" s="251"/>
      <c r="AE15" s="252"/>
      <c r="AF15" s="252"/>
      <c r="AG15" s="252"/>
      <c r="AH15" s="253"/>
      <c r="AI15" s="208"/>
      <c r="AJ15" s="209"/>
      <c r="AK15" s="210"/>
      <c r="AL15" s="258" t="str">
        <f>IF(入力!$E$6="","",IF(INDEX(データ!$H$3:$O$48,MATCH("支払金額６",データ!$G$3:$G$48,0),MATCH(入力!$E$6,データ!$H$2:$O$2,0))="","",INDEX(データ!$H$3:$O$48,MATCH("支払金額６",データ!$G$3:$G$48,0),MATCH(入力!$E$6,データ!$H$2:$O$2,0))))</f>
        <v/>
      </c>
      <c r="AM15" s="259"/>
      <c r="AN15" s="259"/>
      <c r="AO15" s="259"/>
      <c r="AP15" s="259"/>
      <c r="AQ15" s="259"/>
      <c r="AR15" s="260"/>
      <c r="AS15" s="258" t="str">
        <f>IF(入力!$E$6="","",IF(INDEX(データ!$H$3:$O$48,MATCH("源泉６",データ!$G$3:$G$48,0),MATCH(入力!$E$6,データ!$H$2:$O$2,0))="","",INDEX(データ!$H$3:$O$48,MATCH("源泉６",データ!$G$3:$G$48,0),MATCH(入力!$E$6,データ!$H$2:$O$2,0))))</f>
        <v/>
      </c>
      <c r="AT15" s="259"/>
      <c r="AU15" s="259"/>
      <c r="AV15" s="259"/>
      <c r="AW15" s="259"/>
      <c r="AX15" s="259"/>
      <c r="AY15" s="259"/>
      <c r="AZ15" s="259"/>
      <c r="BA15" s="259"/>
      <c r="BB15" s="261"/>
      <c r="BC15" s="7"/>
    </row>
    <row r="16" spans="3:55" ht="11.1" customHeight="1" x14ac:dyDescent="0.15">
      <c r="C16" s="248" t="str">
        <f>IF(入力!$D$6="","",IF(INDEX(データ!$H$3:$O$48,MATCH("区分４",データ!$G$3:$G$48,0),MATCH(入力!$D$6,データ!$H$2:$O$2,0))="","",INDEX(データ!$H$3:$O$48,MATCH("区分４",データ!$G$3:$G$48,0),MATCH(入力!$D$6,データ!$H$2:$O$2,0))))</f>
        <v/>
      </c>
      <c r="D16" s="249"/>
      <c r="E16" s="249"/>
      <c r="F16" s="249"/>
      <c r="G16" s="250"/>
      <c r="H16" s="254" t="str">
        <f>IF(入力!$D$6="","",IF(INDEX(データ!$H$3:$O$48,MATCH("細目４",データ!$G$3:$G$48,0),MATCH(入力!$D$6,データ!$H$2:$O$2,0))="","",INDEX(データ!$H$3:$O$48,MATCH("細目４",データ!$G$3:$G$48,0),MATCH(入力!$D$6,データ!$H$2:$O$2,0))))</f>
        <v/>
      </c>
      <c r="I16" s="255"/>
      <c r="J16" s="256"/>
      <c r="K16" s="241" t="str">
        <f>IF(入力!$D$6="","",IF(INDEX(データ!$H$3:$O$48,MATCH("支払金額７",データ!$G$3:$G$48,0),MATCH(入力!$D$6,データ!$H$2:$O$2,0))="","",INDEX(データ!$H$3:$O$48,MATCH("支払金額７",データ!$G$3:$G$48,0),MATCH(入力!$D$6,データ!$H$2:$O$2,0))))</f>
        <v/>
      </c>
      <c r="L16" s="242"/>
      <c r="M16" s="242"/>
      <c r="N16" s="242"/>
      <c r="O16" s="242"/>
      <c r="P16" s="242"/>
      <c r="Q16" s="257"/>
      <c r="R16" s="241" t="str">
        <f>IF(入力!$D$6="","",IF(INDEX(データ!$H$3:$O$48,MATCH("源泉７",データ!$G$3:$G$48,0),MATCH(入力!$D$6,データ!$H$2:$O$2,0))="","",INDEX(データ!$H$3:$O$48,MATCH("源泉７",データ!$G$3:$G$48,0),MATCH(入力!$D$6,データ!$H$2:$O$2,0))))</f>
        <v/>
      </c>
      <c r="S16" s="242"/>
      <c r="T16" s="242"/>
      <c r="U16" s="242"/>
      <c r="V16" s="242"/>
      <c r="W16" s="242"/>
      <c r="X16" s="242"/>
      <c r="Y16" s="242"/>
      <c r="Z16" s="242"/>
      <c r="AA16" s="243"/>
      <c r="AB16" s="5"/>
      <c r="AC16" s="5"/>
      <c r="AD16" s="248" t="str">
        <f>IF(入力!$E$6="","",IF(INDEX(データ!$H$3:$O$48,MATCH("区分４",データ!$G$3:$G$48,0),MATCH(入力!$E$6,データ!$H$2:$O$2,0))="","",INDEX(データ!$H$3:$O$48,MATCH("区分４",データ!$G$3:$G$48,0),MATCH(入力!$E$6,データ!$H$2:$O$2,0))))</f>
        <v/>
      </c>
      <c r="AE16" s="249"/>
      <c r="AF16" s="249"/>
      <c r="AG16" s="249"/>
      <c r="AH16" s="250"/>
      <c r="AI16" s="254" t="str">
        <f>IF(入力!$E$6="","",IF(INDEX(データ!$H$3:$O$48,MATCH("細目４",データ!$G$3:$G$48,0),MATCH(入力!$E$6,データ!$H$2:$O$2,0))="","",INDEX(データ!$H$3:$O$48,MATCH("細目４",データ!$G$3:$G$48,0),MATCH(入力!$E$6,データ!$H$2:$O$2,0))))</f>
        <v/>
      </c>
      <c r="AJ16" s="255"/>
      <c r="AK16" s="256"/>
      <c r="AL16" s="241" t="str">
        <f>IF(入力!$E$6="","",IF(INDEX(データ!$H$3:$O$48,MATCH("支払金額７",データ!$G$3:$G$48,0),MATCH(入力!$E$6,データ!$H$2:$O$2,0))="","",INDEX(データ!$H$3:$O$48,MATCH("支払金額７",データ!$G$3:$G$48,0),MATCH(入力!$E$6,データ!$H$2:$O$2,0))))</f>
        <v/>
      </c>
      <c r="AM16" s="242"/>
      <c r="AN16" s="242"/>
      <c r="AO16" s="242"/>
      <c r="AP16" s="242"/>
      <c r="AQ16" s="242"/>
      <c r="AR16" s="257"/>
      <c r="AS16" s="241" t="str">
        <f>IF(入力!$E$6="","",IF(INDEX(データ!$H$3:$O$48,MATCH("源泉７",データ!$G$3:$G$48,0),MATCH(入力!$E$6,データ!$H$2:$O$2,0))="","",INDEX(データ!$H$3:$O$48,MATCH("源泉７",データ!$G$3:$G$48,0),MATCH(入力!$E$6,データ!$H$2:$O$2,0))))</f>
        <v/>
      </c>
      <c r="AT16" s="242"/>
      <c r="AU16" s="242"/>
      <c r="AV16" s="242"/>
      <c r="AW16" s="242"/>
      <c r="AX16" s="242"/>
      <c r="AY16" s="242"/>
      <c r="AZ16" s="242"/>
      <c r="BA16" s="242"/>
      <c r="BB16" s="243"/>
      <c r="BC16" s="5"/>
    </row>
    <row r="17" spans="1:56" ht="11.1" customHeight="1" x14ac:dyDescent="0.15">
      <c r="C17" s="251"/>
      <c r="D17" s="252"/>
      <c r="E17" s="252"/>
      <c r="F17" s="252"/>
      <c r="G17" s="253"/>
      <c r="H17" s="208"/>
      <c r="I17" s="209"/>
      <c r="J17" s="210"/>
      <c r="K17" s="258" t="str">
        <f>IF(入力!$D$6="","",IF(INDEX(データ!$H$3:$O$48,MATCH("支払金額８",データ!$G$3:$G$48,0),MATCH(入力!$D$6,データ!$H$2:$O$2,0))="","",INDEX(データ!$H$3:$O$48,MATCH("支払金額８",データ!$G$3:$G$48,0),MATCH(入力!$D$6,データ!$H$2:$O$2,0))))</f>
        <v/>
      </c>
      <c r="L17" s="259"/>
      <c r="M17" s="259"/>
      <c r="N17" s="259"/>
      <c r="O17" s="259"/>
      <c r="P17" s="259"/>
      <c r="Q17" s="260"/>
      <c r="R17" s="258" t="str">
        <f>IF(入力!$D$6="","",IF(INDEX(データ!$H$3:$O$48,MATCH("源泉８",データ!$G$3:$G$48,0),MATCH(入力!$D$6,データ!$H$2:$O$2,0))="","",INDEX(データ!$H$3:$O$48,MATCH("源泉８",データ!$G$3:$G$48,0),MATCH(入力!$D$6,データ!$H$2:$O$2,0))))</f>
        <v/>
      </c>
      <c r="S17" s="259"/>
      <c r="T17" s="259"/>
      <c r="U17" s="259"/>
      <c r="V17" s="259"/>
      <c r="W17" s="259"/>
      <c r="X17" s="259"/>
      <c r="Y17" s="259"/>
      <c r="Z17" s="259"/>
      <c r="AA17" s="261"/>
      <c r="AB17" s="5"/>
      <c r="AC17" s="5"/>
      <c r="AD17" s="251"/>
      <c r="AE17" s="252"/>
      <c r="AF17" s="252"/>
      <c r="AG17" s="252"/>
      <c r="AH17" s="253"/>
      <c r="AI17" s="208"/>
      <c r="AJ17" s="209"/>
      <c r="AK17" s="210"/>
      <c r="AL17" s="258" t="str">
        <f>IF(入力!$E$6="","",IF(INDEX(データ!$H$3:$O$48,MATCH("支払金額８",データ!$G$3:$G$48,0),MATCH(入力!$E$6,データ!$H$2:$O$2,0))="","",INDEX(データ!$H$3:$O$48,MATCH("支払金額８",データ!$G$3:$G$48,0),MATCH(入力!$E$6,データ!$H$2:$O$2,0))))</f>
        <v/>
      </c>
      <c r="AM17" s="259"/>
      <c r="AN17" s="259"/>
      <c r="AO17" s="259"/>
      <c r="AP17" s="259"/>
      <c r="AQ17" s="259"/>
      <c r="AR17" s="260"/>
      <c r="AS17" s="258" t="str">
        <f>IF(入力!$E$6="","",IF(INDEX(データ!$H$3:$O$48,MATCH("源泉８",データ!$G$3:$G$48,0),MATCH(入力!$E$6,データ!$H$2:$O$2,0))="","",INDEX(データ!$H$3:$O$48,MATCH("源泉８",データ!$G$3:$G$48,0),MATCH(入力!$E$6,データ!$H$2:$O$2,0))))</f>
        <v/>
      </c>
      <c r="AT17" s="259"/>
      <c r="AU17" s="259"/>
      <c r="AV17" s="259"/>
      <c r="AW17" s="259"/>
      <c r="AX17" s="259"/>
      <c r="AY17" s="259"/>
      <c r="AZ17" s="259"/>
      <c r="BA17" s="259"/>
      <c r="BB17" s="261"/>
      <c r="BC17" s="5"/>
    </row>
    <row r="18" spans="1:56" ht="11.1" customHeight="1" x14ac:dyDescent="0.15">
      <c r="C18" s="248" t="str">
        <f>IF(入力!$D$6="","",IF(INDEX(データ!$H$3:$O$48,MATCH("区分５",データ!$G$3:$G$48,0),MATCH(入力!$D$6,データ!$H$2:$O$2,0))="","",INDEX(データ!$H$3:$O$48,MATCH("区分５",データ!$G$3:$G$48,0),MATCH(入力!$D$6,データ!$H$2:$O$2,0))))</f>
        <v/>
      </c>
      <c r="D18" s="249"/>
      <c r="E18" s="249"/>
      <c r="F18" s="249"/>
      <c r="G18" s="250"/>
      <c r="H18" s="254" t="str">
        <f>IF(入力!$D$6="","",IF(INDEX(データ!$H$3:$O$48,MATCH("細目５",データ!$G$3:$G$48,0),MATCH(入力!$D$6,データ!$H$2:$O$2,0))="","",INDEX(データ!$H$3:$O$48,MATCH("細目５",データ!$G$3:$G$48,0),MATCH(入力!$D$6,データ!$H$2:$O$2,0))))</f>
        <v/>
      </c>
      <c r="I18" s="255"/>
      <c r="J18" s="256"/>
      <c r="K18" s="241" t="str">
        <f>IF(入力!$D$6="","",IF(INDEX(データ!$H$3:$O$48,MATCH("支払金額９",データ!$G$3:$G$48,0),MATCH(入力!$D$6,データ!$H$2:$O$2,0))="","",INDEX(データ!$H$3:$O$48,MATCH("支払金額９",データ!$G$3:$G$48,0),MATCH(入力!$D$6,データ!$H$2:$O$2,0))))</f>
        <v/>
      </c>
      <c r="L18" s="242"/>
      <c r="M18" s="242"/>
      <c r="N18" s="242"/>
      <c r="O18" s="242"/>
      <c r="P18" s="242"/>
      <c r="Q18" s="257"/>
      <c r="R18" s="241" t="str">
        <f>IF(入力!$D$6="","",IF(INDEX(データ!$H$3:$O$48,MATCH("源泉９",データ!$G$3:$G$48,0),MATCH(入力!$D$6,データ!$H$2:$O$2,0))="","",INDEX(データ!$H$3:$O$48,MATCH("源泉９",データ!$G$3:$G$48,0),MATCH(入力!$D$6,データ!$H$2:$O$2,0))))</f>
        <v/>
      </c>
      <c r="S18" s="242"/>
      <c r="T18" s="242"/>
      <c r="U18" s="242"/>
      <c r="V18" s="242"/>
      <c r="W18" s="242"/>
      <c r="X18" s="242"/>
      <c r="Y18" s="242"/>
      <c r="Z18" s="242"/>
      <c r="AA18" s="243"/>
      <c r="AB18" s="5"/>
      <c r="AC18" s="5"/>
      <c r="AD18" s="248" t="str">
        <f>IF(入力!$E$6="","",IF(INDEX(データ!$H$3:$O$48,MATCH("区分５",データ!$G$3:$G$48,0),MATCH(入力!$E$6,データ!$H$2:$O$2,0))="","",INDEX(データ!$H$3:$O$48,MATCH("区分５",データ!$G$3:$G$48,0),MATCH(入力!$E$6,データ!$H$2:$O$2,0))))</f>
        <v/>
      </c>
      <c r="AE18" s="249"/>
      <c r="AF18" s="249"/>
      <c r="AG18" s="249"/>
      <c r="AH18" s="250"/>
      <c r="AI18" s="254" t="str">
        <f>IF(入力!$E$6="","",IF(INDEX(データ!$H$3:$O$48,MATCH("細目５",データ!$G$3:$G$48,0),MATCH(入力!$E$6,データ!$H$2:$O$2,0))="","",INDEX(データ!$H$3:$O$48,MATCH("細目５",データ!$G$3:$G$48,0),MATCH(入力!$E$6,データ!$H$2:$O$2,0))))</f>
        <v/>
      </c>
      <c r="AJ18" s="255"/>
      <c r="AK18" s="256"/>
      <c r="AL18" s="241" t="str">
        <f>IF(入力!$E$6="","",IF(INDEX(データ!$H$3:$O$48,MATCH("支払金額９",データ!$G$3:$G$48,0),MATCH(入力!$E$6,データ!$H$2:$O$2,0))="","",INDEX(データ!$H$3:$O$48,MATCH("支払金額９",データ!$G$3:$G$48,0),MATCH(入力!$E$6,データ!$H$2:$O$2,0))))</f>
        <v/>
      </c>
      <c r="AM18" s="242"/>
      <c r="AN18" s="242"/>
      <c r="AO18" s="242"/>
      <c r="AP18" s="242"/>
      <c r="AQ18" s="242"/>
      <c r="AR18" s="257"/>
      <c r="AS18" s="241" t="str">
        <f>IF(入力!$E$6="","",IF(INDEX(データ!$H$3:$O$48,MATCH("源泉９",データ!$G$3:$G$48,0),MATCH(入力!$E$6,データ!$H$2:$O$2,0))="","",INDEX(データ!$H$3:$O$48,MATCH("源泉９",データ!$G$3:$G$48,0),MATCH(入力!$E$6,データ!$H$2:$O$2,0))))</f>
        <v/>
      </c>
      <c r="AT18" s="242"/>
      <c r="AU18" s="242"/>
      <c r="AV18" s="242"/>
      <c r="AW18" s="242"/>
      <c r="AX18" s="242"/>
      <c r="AY18" s="242"/>
      <c r="AZ18" s="242"/>
      <c r="BA18" s="242"/>
      <c r="BB18" s="243"/>
      <c r="BC18" s="5"/>
    </row>
    <row r="19" spans="1:56" ht="11.1" customHeight="1" x14ac:dyDescent="0.15">
      <c r="C19" s="262"/>
      <c r="D19" s="263"/>
      <c r="E19" s="263"/>
      <c r="F19" s="263"/>
      <c r="G19" s="264"/>
      <c r="H19" s="265"/>
      <c r="I19" s="266"/>
      <c r="J19" s="267"/>
      <c r="K19" s="244" t="str">
        <f>IF(入力!$D$6="","",IF(INDEX(データ!$H$3:$O$48,MATCH("支払金額１０",データ!$G$3:$G$48,0),MATCH(入力!$D$6,データ!$H$2:$O$2,0))="","",INDEX(データ!$H$3:$O$48,MATCH("支払金額１０",データ!$G$3:$G$48,0),MATCH(入力!$D$6,データ!$H$2:$O$2,0))))</f>
        <v/>
      </c>
      <c r="L19" s="245"/>
      <c r="M19" s="245"/>
      <c r="N19" s="245"/>
      <c r="O19" s="245"/>
      <c r="P19" s="245"/>
      <c r="Q19" s="246"/>
      <c r="R19" s="244" t="str">
        <f>IF(入力!$D$6="","",IF(INDEX(データ!$H$3:$O$48,MATCH("源泉１０",データ!$G$3:$G$48,0),MATCH(入力!$D$6,データ!$H$2:$O$2,0))="","",INDEX(データ!$H$3:$O$48,MATCH("源泉１０",データ!$G$3:$G$48,0),MATCH(入力!$D$6,データ!$H$2:$O$2,0))))</f>
        <v/>
      </c>
      <c r="S19" s="245"/>
      <c r="T19" s="245"/>
      <c r="U19" s="245"/>
      <c r="V19" s="245"/>
      <c r="W19" s="245"/>
      <c r="X19" s="245"/>
      <c r="Y19" s="245"/>
      <c r="Z19" s="245"/>
      <c r="AA19" s="247"/>
      <c r="AB19" s="5"/>
      <c r="AC19" s="5"/>
      <c r="AD19" s="262"/>
      <c r="AE19" s="263"/>
      <c r="AF19" s="263"/>
      <c r="AG19" s="263"/>
      <c r="AH19" s="264"/>
      <c r="AI19" s="265"/>
      <c r="AJ19" s="266"/>
      <c r="AK19" s="267"/>
      <c r="AL19" s="244" t="str">
        <f>IF(入力!$E$6="","",IF(INDEX(データ!$H$3:$O$48,MATCH("支払金額１０",データ!$G$3:$G$48,0),MATCH(入力!$E$6,データ!$H$2:$O$2,0))="","",INDEX(データ!$H$3:$O$48,MATCH("支払金額１０",データ!$G$3:$G$48,0),MATCH(入力!$E$6,データ!$H$2:$O$2,0))))</f>
        <v/>
      </c>
      <c r="AM19" s="245"/>
      <c r="AN19" s="245"/>
      <c r="AO19" s="245"/>
      <c r="AP19" s="245"/>
      <c r="AQ19" s="245"/>
      <c r="AR19" s="246"/>
      <c r="AS19" s="244" t="str">
        <f>IF(入力!$E$6="","",IF(INDEX(データ!$H$3:$O$48,MATCH("源泉１０",データ!$G$3:$G$48,0),MATCH(入力!$E$6,データ!$H$2:$O$2,0))="","",INDEX(データ!$H$3:$O$48,MATCH("源泉１０",データ!$G$3:$G$48,0),MATCH(入力!$E$6,データ!$H$2:$O$2,0))))</f>
        <v/>
      </c>
      <c r="AT19" s="245"/>
      <c r="AU19" s="245"/>
      <c r="AV19" s="245"/>
      <c r="AW19" s="245"/>
      <c r="AX19" s="245"/>
      <c r="AY19" s="245"/>
      <c r="AZ19" s="245"/>
      <c r="BA19" s="245"/>
      <c r="BB19" s="247"/>
      <c r="BC19" s="5"/>
    </row>
    <row r="20" spans="1:56" ht="24.95" customHeight="1" x14ac:dyDescent="0.15">
      <c r="C20" s="42" t="s">
        <v>5</v>
      </c>
      <c r="D20" s="139" t="str">
        <f>IF(入力!$D$6="","",IF(INDEX(データ!$H$3:$O$35,MATCH("摘要",データ!$G$3:$G$35,0),MATCH(入力!$D$6,データ!$H$2:$O$2,0))="","",INDEX(データ!$H$3:$O$35,MATCH("摘要",データ!$G$3:$G$35,0),MATCH(入力!$D$6,データ!$H$2:$O$2,0))))</f>
        <v/>
      </c>
      <c r="E20" s="139"/>
      <c r="F20" s="139"/>
      <c r="G20" s="139"/>
      <c r="H20" s="139"/>
      <c r="I20" s="139"/>
      <c r="J20" s="139"/>
      <c r="K20" s="140"/>
      <c r="L20" s="140"/>
      <c r="M20" s="140"/>
      <c r="N20" s="140"/>
      <c r="O20" s="140"/>
      <c r="P20" s="140"/>
      <c r="Q20" s="140"/>
      <c r="R20" s="140"/>
      <c r="S20" s="140"/>
      <c r="T20" s="140"/>
      <c r="U20" s="140"/>
      <c r="V20" s="140"/>
      <c r="W20" s="140"/>
      <c r="X20" s="140"/>
      <c r="Y20" s="140"/>
      <c r="Z20" s="140"/>
      <c r="AA20" s="141"/>
      <c r="AB20" s="6"/>
      <c r="AC20" s="6"/>
      <c r="AD20" s="42" t="s">
        <v>5</v>
      </c>
      <c r="AE20" s="139" t="str">
        <f>IF(入力!$E$6="","",IF(INDEX(データ!$H$3:$O$35,MATCH("摘要",データ!$G$3:$G$35,0),MATCH(入力!$E$6,データ!$H$2:$O$2,0))="","",INDEX(データ!$H$3:$O$35,MATCH("摘要",データ!$G$3:$G$35,0),MATCH(入力!$E$6,データ!$H$2:$O$2,0))))</f>
        <v/>
      </c>
      <c r="AF20" s="139"/>
      <c r="AG20" s="139"/>
      <c r="AH20" s="139"/>
      <c r="AI20" s="139"/>
      <c r="AJ20" s="139"/>
      <c r="AK20" s="139"/>
      <c r="AL20" s="140"/>
      <c r="AM20" s="140"/>
      <c r="AN20" s="140"/>
      <c r="AO20" s="140"/>
      <c r="AP20" s="140"/>
      <c r="AQ20" s="140"/>
      <c r="AR20" s="140"/>
      <c r="AS20" s="140"/>
      <c r="AT20" s="140"/>
      <c r="AU20" s="140"/>
      <c r="AV20" s="140"/>
      <c r="AW20" s="140"/>
      <c r="AX20" s="140"/>
      <c r="AY20" s="140"/>
      <c r="AZ20" s="140"/>
      <c r="BA20" s="140"/>
      <c r="BB20" s="141"/>
      <c r="BC20" s="6"/>
    </row>
    <row r="21" spans="1:56" ht="11.1" customHeight="1" x14ac:dyDescent="0.15">
      <c r="C21" s="142" t="s">
        <v>6</v>
      </c>
      <c r="D21" s="145" t="s">
        <v>8</v>
      </c>
      <c r="E21" s="146"/>
      <c r="F21" s="147"/>
      <c r="G21" s="148" t="str">
        <f>IF(入力!$D$21="","",入力!$D$21)</f>
        <v/>
      </c>
      <c r="H21" s="148"/>
      <c r="I21" s="148"/>
      <c r="J21" s="148"/>
      <c r="K21" s="148"/>
      <c r="L21" s="148"/>
      <c r="M21" s="148"/>
      <c r="N21" s="148"/>
      <c r="O21" s="148"/>
      <c r="P21" s="148"/>
      <c r="Q21" s="148"/>
      <c r="R21" s="148"/>
      <c r="S21" s="148"/>
      <c r="T21" s="148"/>
      <c r="U21" s="148"/>
      <c r="V21" s="148"/>
      <c r="W21" s="148"/>
      <c r="X21" s="148"/>
      <c r="Y21" s="148"/>
      <c r="Z21" s="148"/>
      <c r="AA21" s="149"/>
      <c r="AB21" s="3"/>
      <c r="AC21" s="3"/>
      <c r="AD21" s="142" t="s">
        <v>6</v>
      </c>
      <c r="AE21" s="145" t="s">
        <v>8</v>
      </c>
      <c r="AF21" s="146"/>
      <c r="AG21" s="147"/>
      <c r="AH21" s="148" t="str">
        <f>IF(入力!$D$21="","",入力!$D$21)</f>
        <v/>
      </c>
      <c r="AI21" s="148"/>
      <c r="AJ21" s="148"/>
      <c r="AK21" s="148"/>
      <c r="AL21" s="148"/>
      <c r="AM21" s="148"/>
      <c r="AN21" s="148"/>
      <c r="AO21" s="148"/>
      <c r="AP21" s="148"/>
      <c r="AQ21" s="148"/>
      <c r="AR21" s="148"/>
      <c r="AS21" s="148"/>
      <c r="AT21" s="148"/>
      <c r="AU21" s="148"/>
      <c r="AV21" s="148"/>
      <c r="AW21" s="148"/>
      <c r="AX21" s="148"/>
      <c r="AY21" s="148"/>
      <c r="AZ21" s="148"/>
      <c r="BA21" s="148"/>
      <c r="BB21" s="149"/>
      <c r="BC21" s="3"/>
    </row>
    <row r="22" spans="1:56" ht="11.1" customHeight="1" x14ac:dyDescent="0.15">
      <c r="C22" s="143"/>
      <c r="D22" s="152" t="s">
        <v>1</v>
      </c>
      <c r="E22" s="153"/>
      <c r="F22" s="154"/>
      <c r="G22" s="150"/>
      <c r="H22" s="150"/>
      <c r="I22" s="150"/>
      <c r="J22" s="150"/>
      <c r="K22" s="150"/>
      <c r="L22" s="150"/>
      <c r="M22" s="150"/>
      <c r="N22" s="150"/>
      <c r="O22" s="150"/>
      <c r="P22" s="150"/>
      <c r="Q22" s="150"/>
      <c r="R22" s="150"/>
      <c r="S22" s="150"/>
      <c r="T22" s="150"/>
      <c r="U22" s="150"/>
      <c r="V22" s="150"/>
      <c r="W22" s="150"/>
      <c r="X22" s="150"/>
      <c r="Y22" s="150"/>
      <c r="Z22" s="150"/>
      <c r="AA22" s="151"/>
      <c r="AB22" s="3"/>
      <c r="AC22" s="3"/>
      <c r="AD22" s="143"/>
      <c r="AE22" s="152" t="s">
        <v>1</v>
      </c>
      <c r="AF22" s="153"/>
      <c r="AG22" s="154"/>
      <c r="AH22" s="150"/>
      <c r="AI22" s="150"/>
      <c r="AJ22" s="150"/>
      <c r="AK22" s="150"/>
      <c r="AL22" s="150"/>
      <c r="AM22" s="150"/>
      <c r="AN22" s="150"/>
      <c r="AO22" s="150"/>
      <c r="AP22" s="150"/>
      <c r="AQ22" s="150"/>
      <c r="AR22" s="150"/>
      <c r="AS22" s="150"/>
      <c r="AT22" s="150"/>
      <c r="AU22" s="150"/>
      <c r="AV22" s="150"/>
      <c r="AW22" s="150"/>
      <c r="AX22" s="150"/>
      <c r="AY22" s="150"/>
      <c r="AZ22" s="150"/>
      <c r="BA22" s="150"/>
      <c r="BB22" s="151"/>
      <c r="BC22" s="3"/>
    </row>
    <row r="23" spans="1:56" ht="6.95" customHeight="1" x14ac:dyDescent="0.15">
      <c r="C23" s="143"/>
      <c r="D23" s="155" t="s">
        <v>3</v>
      </c>
      <c r="E23" s="156"/>
      <c r="F23" s="157"/>
      <c r="G23" s="161" t="str">
        <f>IF(入力!$D$19="","",入力!$D$19)</f>
        <v/>
      </c>
      <c r="H23" s="161"/>
      <c r="I23" s="161"/>
      <c r="J23" s="161"/>
      <c r="K23" s="161"/>
      <c r="L23" s="161"/>
      <c r="M23" s="161"/>
      <c r="N23" s="163" t="s">
        <v>121</v>
      </c>
      <c r="O23" s="164"/>
      <c r="P23" s="164"/>
      <c r="Q23" s="164"/>
      <c r="R23" s="164"/>
      <c r="S23" s="164"/>
      <c r="T23" s="164"/>
      <c r="U23" s="164"/>
      <c r="V23" s="164"/>
      <c r="W23" s="164"/>
      <c r="X23" s="164"/>
      <c r="Y23" s="164"/>
      <c r="Z23" s="164"/>
      <c r="AA23" s="165"/>
      <c r="AB23" s="3"/>
      <c r="AC23" s="3"/>
      <c r="AD23" s="143"/>
      <c r="AE23" s="155" t="s">
        <v>3</v>
      </c>
      <c r="AF23" s="156"/>
      <c r="AG23" s="157"/>
      <c r="AH23" s="161" t="str">
        <f>IF(入力!$D$19="","",入力!$D$19)</f>
        <v/>
      </c>
      <c r="AI23" s="161"/>
      <c r="AJ23" s="161"/>
      <c r="AK23" s="161"/>
      <c r="AL23" s="161"/>
      <c r="AM23" s="161"/>
      <c r="AN23" s="161"/>
      <c r="AO23" s="163" t="s">
        <v>121</v>
      </c>
      <c r="AP23" s="164"/>
      <c r="AQ23" s="164"/>
      <c r="AR23" s="164"/>
      <c r="AS23" s="164"/>
      <c r="AT23" s="164"/>
      <c r="AU23" s="164"/>
      <c r="AV23" s="164"/>
      <c r="AW23" s="164"/>
      <c r="AX23" s="164"/>
      <c r="AY23" s="164"/>
      <c r="AZ23" s="164"/>
      <c r="BA23" s="164"/>
      <c r="BB23" s="165"/>
      <c r="BC23" s="3"/>
    </row>
    <row r="24" spans="1:56" ht="3" customHeight="1" x14ac:dyDescent="0.15">
      <c r="C24" s="143"/>
      <c r="D24" s="158"/>
      <c r="E24" s="159"/>
      <c r="F24" s="160"/>
      <c r="G24" s="162"/>
      <c r="H24" s="162"/>
      <c r="I24" s="162"/>
      <c r="J24" s="162"/>
      <c r="K24" s="162"/>
      <c r="L24" s="162"/>
      <c r="M24" s="162"/>
      <c r="N24" s="166"/>
      <c r="O24" s="168"/>
      <c r="P24" s="170"/>
      <c r="Q24" s="168"/>
      <c r="R24" s="172"/>
      <c r="S24" s="174"/>
      <c r="T24" s="170"/>
      <c r="U24" s="172"/>
      <c r="V24" s="174"/>
      <c r="W24" s="174"/>
      <c r="X24" s="174"/>
      <c r="Y24" s="174"/>
      <c r="Z24" s="174"/>
      <c r="AA24" s="175"/>
      <c r="AB24" s="3"/>
      <c r="AC24" s="3"/>
      <c r="AD24" s="143"/>
      <c r="AE24" s="158"/>
      <c r="AF24" s="159"/>
      <c r="AG24" s="160"/>
      <c r="AH24" s="162"/>
      <c r="AI24" s="162"/>
      <c r="AJ24" s="162"/>
      <c r="AK24" s="162"/>
      <c r="AL24" s="162"/>
      <c r="AM24" s="162"/>
      <c r="AN24" s="162"/>
      <c r="AO24" s="166"/>
      <c r="AP24" s="168"/>
      <c r="AQ24" s="170"/>
      <c r="AR24" s="168"/>
      <c r="AS24" s="172"/>
      <c r="AT24" s="174"/>
      <c r="AU24" s="170"/>
      <c r="AV24" s="172"/>
      <c r="AW24" s="174"/>
      <c r="AX24" s="174"/>
      <c r="AY24" s="174"/>
      <c r="AZ24" s="174"/>
      <c r="BA24" s="174"/>
      <c r="BB24" s="175"/>
      <c r="BC24" s="3"/>
    </row>
    <row r="25" spans="1:56" ht="11.1" customHeight="1" x14ac:dyDescent="0.15">
      <c r="C25" s="144"/>
      <c r="D25" s="177" t="s">
        <v>4</v>
      </c>
      <c r="E25" s="178"/>
      <c r="F25" s="179"/>
      <c r="G25" s="81"/>
      <c r="H25" s="81"/>
      <c r="I25" s="80"/>
      <c r="J25" s="85" t="s">
        <v>122</v>
      </c>
      <c r="K25" s="180" t="str">
        <f>IF(入力!$D$23="","",入力!$D$23)</f>
        <v/>
      </c>
      <c r="L25" s="180"/>
      <c r="M25" s="180"/>
      <c r="N25" s="167"/>
      <c r="O25" s="169"/>
      <c r="P25" s="171"/>
      <c r="Q25" s="169"/>
      <c r="R25" s="173"/>
      <c r="S25" s="169"/>
      <c r="T25" s="171"/>
      <c r="U25" s="173"/>
      <c r="V25" s="169"/>
      <c r="W25" s="169"/>
      <c r="X25" s="169"/>
      <c r="Y25" s="169"/>
      <c r="Z25" s="169"/>
      <c r="AA25" s="176"/>
      <c r="AB25" s="3"/>
      <c r="AC25" s="3"/>
      <c r="AD25" s="144"/>
      <c r="AE25" s="177" t="s">
        <v>4</v>
      </c>
      <c r="AF25" s="178"/>
      <c r="AG25" s="179"/>
      <c r="AH25" s="81"/>
      <c r="AI25" s="81"/>
      <c r="AJ25" s="80"/>
      <c r="AK25" s="85" t="s">
        <v>122</v>
      </c>
      <c r="AL25" s="180" t="str">
        <f>IF(入力!$D$23="","",入力!$D$23)</f>
        <v/>
      </c>
      <c r="AM25" s="180"/>
      <c r="AN25" s="180"/>
      <c r="AO25" s="167"/>
      <c r="AP25" s="169"/>
      <c r="AQ25" s="171"/>
      <c r="AR25" s="169"/>
      <c r="AS25" s="173"/>
      <c r="AT25" s="169"/>
      <c r="AU25" s="171"/>
      <c r="AV25" s="173"/>
      <c r="AW25" s="169"/>
      <c r="AX25" s="169"/>
      <c r="AY25" s="169"/>
      <c r="AZ25" s="169"/>
      <c r="BA25" s="169"/>
      <c r="BB25" s="176"/>
      <c r="BC25" s="3"/>
    </row>
    <row r="26" spans="1:56" ht="5.0999999999999996" customHeight="1" x14ac:dyDescent="0.15">
      <c r="C26" s="10"/>
      <c r="D26" s="10"/>
      <c r="E26" s="10"/>
      <c r="F26" s="10"/>
      <c r="G26" s="10"/>
      <c r="H26" s="10"/>
      <c r="I26" s="10"/>
      <c r="J26" s="11"/>
      <c r="K26" s="11"/>
      <c r="L26" s="11"/>
      <c r="M26" s="79"/>
      <c r="N26" s="79"/>
      <c r="O26" s="79"/>
      <c r="P26" s="79"/>
      <c r="Q26" s="79"/>
      <c r="R26" s="79"/>
      <c r="S26" s="79"/>
      <c r="T26" s="79"/>
      <c r="U26" s="79"/>
      <c r="V26" s="79"/>
      <c r="W26" s="79"/>
      <c r="X26" s="79"/>
      <c r="Y26" s="79"/>
      <c r="Z26" s="79"/>
      <c r="AA26" s="35"/>
      <c r="AB26" s="3"/>
      <c r="AC26" s="3"/>
      <c r="AD26" s="10"/>
      <c r="AE26" s="10"/>
      <c r="AF26" s="10"/>
      <c r="AG26" s="10"/>
      <c r="AH26" s="10"/>
      <c r="AI26" s="10"/>
      <c r="AJ26" s="10"/>
      <c r="AK26" s="11"/>
      <c r="AL26" s="11"/>
      <c r="AM26" s="11"/>
      <c r="AN26" s="79"/>
      <c r="AO26" s="79"/>
      <c r="AP26" s="79"/>
      <c r="AQ26" s="79"/>
      <c r="AR26" s="79"/>
      <c r="AS26" s="79"/>
      <c r="AT26" s="79"/>
      <c r="AU26" s="79"/>
      <c r="AV26" s="79"/>
      <c r="AW26" s="79"/>
      <c r="AX26" s="79"/>
      <c r="AY26" s="79"/>
      <c r="AZ26" s="79"/>
      <c r="BA26" s="79"/>
      <c r="BB26" s="35"/>
      <c r="BC26" s="3"/>
    </row>
    <row r="27" spans="1:56" ht="14.1" customHeight="1" x14ac:dyDescent="0.15">
      <c r="A27" s="12"/>
      <c r="C27" s="128" t="s">
        <v>124</v>
      </c>
      <c r="D27" s="129"/>
      <c r="E27" s="129"/>
      <c r="F27" s="129"/>
      <c r="G27" s="129"/>
      <c r="H27" s="82" t="s">
        <v>123</v>
      </c>
      <c r="I27" s="130" t="str">
        <f>IF(入力!$D$27="","",入力!$D$27)</f>
        <v/>
      </c>
      <c r="J27" s="130"/>
      <c r="K27" s="131"/>
      <c r="L27" s="41" t="s">
        <v>33</v>
      </c>
      <c r="M27" s="130" t="str">
        <f>IF(入力!$G$27="","",入力!$G$27)</f>
        <v/>
      </c>
      <c r="N27" s="130"/>
      <c r="O27" s="130"/>
      <c r="P27" s="130"/>
      <c r="Q27" s="130"/>
      <c r="R27" s="130"/>
      <c r="S27" s="130"/>
      <c r="T27" s="130"/>
      <c r="U27" s="130"/>
      <c r="V27" s="130"/>
      <c r="W27" s="130"/>
      <c r="X27" s="130"/>
      <c r="Y27" s="130"/>
      <c r="Z27" s="130"/>
      <c r="AA27" s="132"/>
      <c r="AB27" s="3"/>
      <c r="AC27" s="3"/>
      <c r="AD27" s="128" t="s">
        <v>124</v>
      </c>
      <c r="AE27" s="129"/>
      <c r="AF27" s="129"/>
      <c r="AG27" s="129"/>
      <c r="AH27" s="129"/>
      <c r="AI27" s="82" t="s">
        <v>123</v>
      </c>
      <c r="AJ27" s="130" t="str">
        <f>IF(入力!$D$27="","",入力!$D$27)</f>
        <v/>
      </c>
      <c r="AK27" s="130"/>
      <c r="AL27" s="131"/>
      <c r="AM27" s="41" t="s">
        <v>33</v>
      </c>
      <c r="AN27" s="130" t="str">
        <f>IF(入力!$G$27="","",入力!$G$27)</f>
        <v/>
      </c>
      <c r="AO27" s="130"/>
      <c r="AP27" s="130"/>
      <c r="AQ27" s="130"/>
      <c r="AR27" s="130"/>
      <c r="AS27" s="130"/>
      <c r="AT27" s="130"/>
      <c r="AU27" s="130"/>
      <c r="AV27" s="130"/>
      <c r="AW27" s="130"/>
      <c r="AX27" s="130"/>
      <c r="AY27" s="130"/>
      <c r="AZ27" s="130"/>
      <c r="BA27" s="130"/>
      <c r="BB27" s="132"/>
      <c r="BC27" s="3"/>
    </row>
    <row r="28" spans="1:56" ht="5.0999999999999996" customHeight="1" x14ac:dyDescent="0.15">
      <c r="A28" s="12"/>
      <c r="C28" s="10"/>
      <c r="D28" s="10"/>
      <c r="E28" s="10"/>
      <c r="F28" s="10"/>
      <c r="G28" s="10"/>
      <c r="H28" s="10"/>
      <c r="I28" s="10"/>
      <c r="J28" s="11"/>
      <c r="K28" s="11"/>
      <c r="L28" s="11"/>
      <c r="M28" s="11"/>
      <c r="N28" s="11"/>
      <c r="O28" s="11"/>
      <c r="P28" s="11"/>
      <c r="Q28" s="11"/>
      <c r="R28" s="11"/>
      <c r="S28" s="11"/>
      <c r="T28" s="11"/>
      <c r="U28" s="11"/>
      <c r="V28" s="11"/>
      <c r="W28" s="11"/>
      <c r="X28" s="3"/>
      <c r="Y28" s="3"/>
      <c r="Z28" s="133">
        <v>309</v>
      </c>
      <c r="AA28" s="133"/>
      <c r="AB28" s="3"/>
      <c r="AC28" s="3"/>
      <c r="AD28" s="10"/>
      <c r="AE28" s="10"/>
      <c r="AF28" s="10"/>
      <c r="AG28" s="10"/>
      <c r="AH28" s="10"/>
      <c r="AI28" s="10"/>
      <c r="AJ28" s="10"/>
      <c r="AK28" s="11"/>
      <c r="AL28" s="11"/>
      <c r="AM28" s="11"/>
      <c r="AN28" s="11"/>
      <c r="AO28" s="11"/>
      <c r="AP28" s="11"/>
      <c r="AQ28" s="11"/>
      <c r="AR28" s="11"/>
      <c r="AS28" s="11"/>
      <c r="AT28" s="11"/>
      <c r="AU28" s="11"/>
      <c r="AV28" s="11"/>
      <c r="AW28" s="11"/>
      <c r="AX28" s="11"/>
      <c r="AY28" s="3"/>
      <c r="AZ28" s="3"/>
      <c r="BA28" s="133">
        <v>309</v>
      </c>
      <c r="BB28" s="133"/>
      <c r="BC28" s="3"/>
    </row>
    <row r="29" spans="1:56" ht="8.25" customHeight="1" x14ac:dyDescent="0.15">
      <c r="A29" s="12"/>
      <c r="B29" s="12"/>
      <c r="C29" s="10"/>
      <c r="D29" s="10"/>
      <c r="E29" s="10"/>
      <c r="F29" s="10"/>
      <c r="G29" s="10"/>
      <c r="H29" s="10"/>
      <c r="I29" s="10"/>
      <c r="J29" s="11"/>
      <c r="K29" s="11"/>
      <c r="L29" s="11"/>
      <c r="M29" s="11"/>
      <c r="N29" s="11"/>
      <c r="O29" s="11"/>
      <c r="P29" s="11"/>
      <c r="Q29" s="11"/>
      <c r="R29" s="11"/>
      <c r="S29" s="11"/>
      <c r="T29" s="11"/>
      <c r="U29" s="11"/>
      <c r="V29" s="11"/>
      <c r="W29" s="11"/>
      <c r="X29" s="3"/>
      <c r="Y29" s="3"/>
      <c r="Z29" s="134"/>
      <c r="AA29" s="134"/>
      <c r="AB29" s="3"/>
      <c r="AC29" s="3"/>
      <c r="AD29" s="10"/>
      <c r="AE29" s="10"/>
      <c r="AF29" s="10"/>
      <c r="AG29" s="10"/>
      <c r="AH29" s="10"/>
      <c r="AI29" s="10"/>
      <c r="AJ29" s="10"/>
      <c r="AK29" s="11"/>
      <c r="AL29" s="11"/>
      <c r="AM29" s="11"/>
      <c r="AN29" s="11"/>
      <c r="AO29" s="11"/>
      <c r="AP29" s="11"/>
      <c r="AQ29" s="11"/>
      <c r="AR29" s="11"/>
      <c r="AS29" s="11"/>
      <c r="AT29" s="11"/>
      <c r="AU29" s="11"/>
      <c r="AV29" s="11"/>
      <c r="AW29" s="11"/>
      <c r="AX29" s="11"/>
      <c r="AY29" s="3"/>
      <c r="AZ29" s="3"/>
      <c r="BA29" s="134"/>
      <c r="BB29" s="134"/>
      <c r="BC29" s="3"/>
      <c r="BD29" s="12"/>
    </row>
    <row r="30" spans="1:56" ht="15" customHeight="1" x14ac:dyDescent="0.15">
      <c r="A30" s="12"/>
      <c r="B30" s="12"/>
      <c r="C30" s="12"/>
      <c r="D30" s="12"/>
      <c r="E30" s="12"/>
      <c r="F30" s="12"/>
      <c r="G30" s="12"/>
      <c r="H30" s="12"/>
      <c r="I30" s="12"/>
      <c r="J30" s="12"/>
      <c r="K30" s="12"/>
      <c r="L30" s="12"/>
      <c r="AB30" s="12"/>
      <c r="AD30" s="12"/>
      <c r="AE30" s="12"/>
      <c r="AF30" s="12"/>
      <c r="AG30" s="12"/>
      <c r="AH30" s="12"/>
      <c r="AI30" s="12"/>
      <c r="AJ30" s="12"/>
      <c r="AK30" s="12"/>
      <c r="AL30" s="12"/>
      <c r="AM30" s="12"/>
      <c r="BC30" s="12"/>
    </row>
    <row r="31" spans="1:56" ht="13.5" customHeight="1" x14ac:dyDescent="0.15">
      <c r="C31" s="13"/>
      <c r="D31" s="46" t="str">
        <f>入力!C4</f>
        <v>令和</v>
      </c>
      <c r="E31" s="14"/>
      <c r="F31" s="236" t="str">
        <f>IF(入力!$D$4="","",入力!$D$4)</f>
        <v/>
      </c>
      <c r="G31" s="236"/>
      <c r="H31" s="45" t="s">
        <v>28</v>
      </c>
      <c r="I31" s="13"/>
      <c r="J31" s="44"/>
      <c r="K31" s="37"/>
      <c r="L31" s="37"/>
      <c r="M31" s="36"/>
      <c r="N31" s="13"/>
      <c r="O31" s="13"/>
      <c r="P31" s="13"/>
      <c r="Q31" s="13"/>
      <c r="R31" s="13"/>
      <c r="S31" s="13"/>
      <c r="T31" s="13"/>
      <c r="U31" s="13"/>
      <c r="V31" s="13"/>
      <c r="W31" s="13"/>
      <c r="X31" s="13"/>
      <c r="Y31" s="13"/>
      <c r="Z31" s="13"/>
      <c r="AA31" s="14"/>
      <c r="AB31" s="38"/>
      <c r="AC31" s="2"/>
      <c r="AD31" s="13"/>
      <c r="AE31" s="46" t="str">
        <f>入力!C4</f>
        <v>令和</v>
      </c>
      <c r="AF31" s="14"/>
      <c r="AG31" s="236" t="str">
        <f>IF(入力!$D$4="","",入力!$D$4)</f>
        <v/>
      </c>
      <c r="AH31" s="236"/>
      <c r="AI31" s="45" t="s">
        <v>28</v>
      </c>
      <c r="AJ31" s="13"/>
      <c r="AK31" s="44"/>
      <c r="AL31" s="37"/>
      <c r="AM31" s="37"/>
      <c r="AN31" s="36"/>
      <c r="AO31" s="13"/>
      <c r="AP31" s="13"/>
      <c r="AQ31" s="13"/>
      <c r="AR31" s="13"/>
      <c r="AS31" s="13"/>
      <c r="AT31" s="13"/>
      <c r="AU31" s="13"/>
      <c r="AV31" s="13"/>
      <c r="AW31" s="13"/>
      <c r="AX31" s="13"/>
      <c r="AY31" s="13"/>
      <c r="AZ31" s="13"/>
      <c r="BA31" s="13"/>
      <c r="BB31" s="14"/>
      <c r="BC31" s="2"/>
    </row>
    <row r="32" spans="1:56" ht="6.95" customHeight="1" x14ac:dyDescent="0.15">
      <c r="AB32" s="12"/>
    </row>
    <row r="33" spans="3:55" ht="11.1" customHeight="1" x14ac:dyDescent="0.15">
      <c r="C33" s="237" t="s">
        <v>0</v>
      </c>
      <c r="D33" s="145" t="s">
        <v>8</v>
      </c>
      <c r="E33" s="146"/>
      <c r="F33" s="146"/>
      <c r="G33" s="239" t="str">
        <f>IF(入力!$D$7="","",IF(INDEX(データ!$H$3:$O$48,MATCH("住所",データ!$G$3:$G$48,0),MATCH(入力!$D$7,データ!$H$2:$O$2,0))="","",INDEX(データ!$H$3:$O$48,MATCH("住所",データ!$G$3:$G$48,0),MATCH(入力!$D$7,データ!$H$2:$O$2,0))))</f>
        <v/>
      </c>
      <c r="H33" s="148"/>
      <c r="I33" s="148"/>
      <c r="J33" s="148"/>
      <c r="K33" s="148"/>
      <c r="L33" s="148"/>
      <c r="M33" s="148"/>
      <c r="N33" s="148"/>
      <c r="O33" s="148"/>
      <c r="P33" s="148"/>
      <c r="Q33" s="148"/>
      <c r="R33" s="148"/>
      <c r="S33" s="148"/>
      <c r="T33" s="148"/>
      <c r="U33" s="148"/>
      <c r="V33" s="148"/>
      <c r="W33" s="148"/>
      <c r="X33" s="148"/>
      <c r="Y33" s="148"/>
      <c r="Z33" s="148"/>
      <c r="AA33" s="149"/>
      <c r="AB33" s="3"/>
      <c r="AC33" s="3"/>
      <c r="AD33" s="237" t="s">
        <v>0</v>
      </c>
      <c r="AE33" s="145" t="s">
        <v>8</v>
      </c>
      <c r="AF33" s="146"/>
      <c r="AG33" s="146"/>
      <c r="AH33" s="239" t="str">
        <f>IF(入力!$E$7="","",IF(INDEX(データ!$H$3:$O$48,MATCH("住所",データ!$G$3:$G$48,0),MATCH(入力!$E$7,データ!$H$2:$O$2,0))="","",INDEX(データ!$H$3:$O$48,MATCH("住所",データ!$G$3:$G$48,0),MATCH(入力!$E$7,データ!$H$2:$O$2,0))))</f>
        <v/>
      </c>
      <c r="AI33" s="148"/>
      <c r="AJ33" s="148"/>
      <c r="AK33" s="148"/>
      <c r="AL33" s="148"/>
      <c r="AM33" s="148"/>
      <c r="AN33" s="148"/>
      <c r="AO33" s="148"/>
      <c r="AP33" s="148"/>
      <c r="AQ33" s="148"/>
      <c r="AR33" s="148"/>
      <c r="AS33" s="148"/>
      <c r="AT33" s="148"/>
      <c r="AU33" s="148"/>
      <c r="AV33" s="148"/>
      <c r="AW33" s="148"/>
      <c r="AX33" s="148"/>
      <c r="AY33" s="148"/>
      <c r="AZ33" s="148"/>
      <c r="BA33" s="148"/>
      <c r="BB33" s="149"/>
      <c r="BC33" s="3"/>
    </row>
    <row r="34" spans="3:55" ht="11.1" customHeight="1" x14ac:dyDescent="0.15">
      <c r="C34" s="238"/>
      <c r="D34" s="152" t="s">
        <v>1</v>
      </c>
      <c r="E34" s="153"/>
      <c r="F34" s="153"/>
      <c r="G34" s="240"/>
      <c r="H34" s="150"/>
      <c r="I34" s="150"/>
      <c r="J34" s="150"/>
      <c r="K34" s="150"/>
      <c r="L34" s="150"/>
      <c r="M34" s="150"/>
      <c r="N34" s="150"/>
      <c r="O34" s="150"/>
      <c r="P34" s="150"/>
      <c r="Q34" s="150"/>
      <c r="R34" s="150"/>
      <c r="S34" s="150"/>
      <c r="T34" s="150"/>
      <c r="U34" s="150"/>
      <c r="V34" s="150"/>
      <c r="W34" s="150"/>
      <c r="X34" s="150"/>
      <c r="Y34" s="150"/>
      <c r="Z34" s="150"/>
      <c r="AA34" s="151"/>
      <c r="AB34" s="3"/>
      <c r="AC34" s="3"/>
      <c r="AD34" s="238"/>
      <c r="AE34" s="152" t="s">
        <v>1</v>
      </c>
      <c r="AF34" s="153"/>
      <c r="AG34" s="153"/>
      <c r="AH34" s="240"/>
      <c r="AI34" s="150"/>
      <c r="AJ34" s="150"/>
      <c r="AK34" s="150"/>
      <c r="AL34" s="150"/>
      <c r="AM34" s="150"/>
      <c r="AN34" s="150"/>
      <c r="AO34" s="150"/>
      <c r="AP34" s="150"/>
      <c r="AQ34" s="150"/>
      <c r="AR34" s="150"/>
      <c r="AS34" s="150"/>
      <c r="AT34" s="150"/>
      <c r="AU34" s="150"/>
      <c r="AV34" s="150"/>
      <c r="AW34" s="150"/>
      <c r="AX34" s="150"/>
      <c r="AY34" s="150"/>
      <c r="AZ34" s="150"/>
      <c r="BA34" s="150"/>
      <c r="BB34" s="151"/>
      <c r="BC34" s="3"/>
    </row>
    <row r="35" spans="3:55" ht="8.1" customHeight="1" x14ac:dyDescent="0.15">
      <c r="C35" s="221" t="s">
        <v>2</v>
      </c>
      <c r="D35" s="223" t="s">
        <v>3</v>
      </c>
      <c r="E35" s="224"/>
      <c r="F35" s="224"/>
      <c r="G35" s="227" t="str">
        <f>IF(入力!$D$7="","",IF(INDEX(データ!$H$3:$O$48,MATCH("名称",データ!$G$3:$G$48,0),MATCH(入力!$D$7,データ!$H$2:$O$2,0))="","",INDEX(データ!$H$3:$O$48,MATCH("名称",データ!$G$3:$G$48,0),MATCH(入力!$D$7,データ!$H$2:$O$2,0))))</f>
        <v/>
      </c>
      <c r="H35" s="228"/>
      <c r="I35" s="228"/>
      <c r="J35" s="228"/>
      <c r="K35" s="228"/>
      <c r="L35" s="228"/>
      <c r="M35" s="228"/>
      <c r="N35" s="231" t="s">
        <v>121</v>
      </c>
      <c r="O35" s="232"/>
      <c r="P35" s="232"/>
      <c r="Q35" s="232"/>
      <c r="R35" s="232"/>
      <c r="S35" s="232"/>
      <c r="T35" s="232"/>
      <c r="U35" s="232"/>
      <c r="V35" s="232"/>
      <c r="W35" s="232"/>
      <c r="X35" s="232"/>
      <c r="Y35" s="232"/>
      <c r="Z35" s="232"/>
      <c r="AA35" s="233"/>
      <c r="AB35" s="4"/>
      <c r="AC35" s="4"/>
      <c r="AD35" s="221" t="s">
        <v>2</v>
      </c>
      <c r="AE35" s="223" t="s">
        <v>3</v>
      </c>
      <c r="AF35" s="224"/>
      <c r="AG35" s="224"/>
      <c r="AH35" s="227" t="str">
        <f>IF(入力!$E$7="","",IF(INDEX(データ!$H$3:$O$48,MATCH("名称",データ!$G$3:$G$48,0),MATCH(入力!$E$7,データ!$H$2:$O$2,0))="","",INDEX(データ!$H$3:$O$48,MATCH("名称",データ!$G$3:$G$48,0),MATCH(入力!$E$7,データ!$H$2:$O$2,0))))</f>
        <v/>
      </c>
      <c r="AI35" s="228"/>
      <c r="AJ35" s="228"/>
      <c r="AK35" s="228"/>
      <c r="AL35" s="228"/>
      <c r="AM35" s="228"/>
      <c r="AN35" s="228"/>
      <c r="AO35" s="231" t="s">
        <v>121</v>
      </c>
      <c r="AP35" s="232"/>
      <c r="AQ35" s="232"/>
      <c r="AR35" s="232"/>
      <c r="AS35" s="232"/>
      <c r="AT35" s="232"/>
      <c r="AU35" s="232"/>
      <c r="AV35" s="232"/>
      <c r="AW35" s="232"/>
      <c r="AX35" s="232"/>
      <c r="AY35" s="232"/>
      <c r="AZ35" s="232"/>
      <c r="BA35" s="232"/>
      <c r="BB35" s="233"/>
      <c r="BC35" s="4"/>
    </row>
    <row r="36" spans="3:55" ht="3" customHeight="1" x14ac:dyDescent="0.15">
      <c r="C36" s="221"/>
      <c r="D36" s="225"/>
      <c r="E36" s="226"/>
      <c r="F36" s="226"/>
      <c r="G36" s="229"/>
      <c r="H36" s="230"/>
      <c r="I36" s="230"/>
      <c r="J36" s="230"/>
      <c r="K36" s="230"/>
      <c r="L36" s="230"/>
      <c r="M36" s="230"/>
      <c r="N36" s="135"/>
      <c r="O36" s="137"/>
      <c r="P36" s="137"/>
      <c r="Q36" s="137"/>
      <c r="R36" s="234"/>
      <c r="S36" s="137"/>
      <c r="T36" s="137"/>
      <c r="U36" s="137"/>
      <c r="V36" s="137"/>
      <c r="W36" s="181"/>
      <c r="X36" s="137"/>
      <c r="Y36" s="137"/>
      <c r="Z36" s="181"/>
      <c r="AA36" s="183"/>
      <c r="AB36" s="4"/>
      <c r="AC36" s="4"/>
      <c r="AD36" s="221"/>
      <c r="AE36" s="225"/>
      <c r="AF36" s="226"/>
      <c r="AG36" s="226"/>
      <c r="AH36" s="229"/>
      <c r="AI36" s="230"/>
      <c r="AJ36" s="230"/>
      <c r="AK36" s="230"/>
      <c r="AL36" s="230"/>
      <c r="AM36" s="230"/>
      <c r="AN36" s="230"/>
      <c r="AO36" s="135"/>
      <c r="AP36" s="137"/>
      <c r="AQ36" s="137"/>
      <c r="AR36" s="137"/>
      <c r="AS36" s="234"/>
      <c r="AT36" s="137"/>
      <c r="AU36" s="137"/>
      <c r="AV36" s="137"/>
      <c r="AW36" s="137"/>
      <c r="AX36" s="181"/>
      <c r="AY36" s="137"/>
      <c r="AZ36" s="137"/>
      <c r="BA36" s="181"/>
      <c r="BB36" s="183"/>
      <c r="BC36" s="4"/>
    </row>
    <row r="37" spans="3:55" ht="11.1" customHeight="1" x14ac:dyDescent="0.15">
      <c r="C37" s="222"/>
      <c r="D37" s="185" t="s">
        <v>4</v>
      </c>
      <c r="E37" s="186"/>
      <c r="F37" s="186"/>
      <c r="G37" s="229"/>
      <c r="H37" s="230"/>
      <c r="I37" s="230"/>
      <c r="J37" s="230"/>
      <c r="K37" s="230"/>
      <c r="L37" s="230"/>
      <c r="M37" s="230"/>
      <c r="N37" s="136"/>
      <c r="O37" s="138"/>
      <c r="P37" s="138"/>
      <c r="Q37" s="138"/>
      <c r="R37" s="235"/>
      <c r="S37" s="138"/>
      <c r="T37" s="138"/>
      <c r="U37" s="138"/>
      <c r="V37" s="138"/>
      <c r="W37" s="182"/>
      <c r="X37" s="138"/>
      <c r="Y37" s="138"/>
      <c r="Z37" s="182"/>
      <c r="AA37" s="184"/>
      <c r="AB37" s="4"/>
      <c r="AC37" s="4"/>
      <c r="AD37" s="222"/>
      <c r="AE37" s="185" t="s">
        <v>4</v>
      </c>
      <c r="AF37" s="186"/>
      <c r="AG37" s="186"/>
      <c r="AH37" s="229"/>
      <c r="AI37" s="230"/>
      <c r="AJ37" s="230"/>
      <c r="AK37" s="230"/>
      <c r="AL37" s="230"/>
      <c r="AM37" s="230"/>
      <c r="AN37" s="230"/>
      <c r="AO37" s="136"/>
      <c r="AP37" s="138"/>
      <c r="AQ37" s="138"/>
      <c r="AR37" s="138"/>
      <c r="AS37" s="235"/>
      <c r="AT37" s="138"/>
      <c r="AU37" s="138"/>
      <c r="AV37" s="138"/>
      <c r="AW37" s="138"/>
      <c r="AX37" s="182"/>
      <c r="AY37" s="138"/>
      <c r="AZ37" s="138"/>
      <c r="BA37" s="182"/>
      <c r="BB37" s="184"/>
      <c r="BC37" s="4"/>
    </row>
    <row r="38" spans="3:55" ht="15.95" customHeight="1" x14ac:dyDescent="0.15">
      <c r="C38" s="187" t="s">
        <v>30</v>
      </c>
      <c r="D38" s="188"/>
      <c r="E38" s="188"/>
      <c r="F38" s="188"/>
      <c r="G38" s="189"/>
      <c r="H38" s="190" t="s">
        <v>32</v>
      </c>
      <c r="I38" s="191"/>
      <c r="J38" s="192"/>
      <c r="K38" s="193" t="s">
        <v>35</v>
      </c>
      <c r="L38" s="194"/>
      <c r="M38" s="194"/>
      <c r="N38" s="194"/>
      <c r="O38" s="194"/>
      <c r="P38" s="194"/>
      <c r="Q38" s="195"/>
      <c r="R38" s="196" t="s">
        <v>37</v>
      </c>
      <c r="S38" s="197"/>
      <c r="T38" s="197"/>
      <c r="U38" s="197"/>
      <c r="V38" s="197"/>
      <c r="W38" s="197"/>
      <c r="X38" s="197"/>
      <c r="Y38" s="197"/>
      <c r="Z38" s="197"/>
      <c r="AA38" s="198"/>
      <c r="AB38" s="10"/>
      <c r="AC38" s="10"/>
      <c r="AD38" s="187" t="s">
        <v>30</v>
      </c>
      <c r="AE38" s="188"/>
      <c r="AF38" s="188"/>
      <c r="AG38" s="188"/>
      <c r="AH38" s="189"/>
      <c r="AI38" s="190" t="s">
        <v>32</v>
      </c>
      <c r="AJ38" s="191"/>
      <c r="AK38" s="192"/>
      <c r="AL38" s="193" t="s">
        <v>35</v>
      </c>
      <c r="AM38" s="194"/>
      <c r="AN38" s="194"/>
      <c r="AO38" s="194"/>
      <c r="AP38" s="194"/>
      <c r="AQ38" s="194"/>
      <c r="AR38" s="195"/>
      <c r="AS38" s="196" t="s">
        <v>37</v>
      </c>
      <c r="AT38" s="197"/>
      <c r="AU38" s="197"/>
      <c r="AV38" s="197"/>
      <c r="AW38" s="197"/>
      <c r="AX38" s="197"/>
      <c r="AY38" s="197"/>
      <c r="AZ38" s="197"/>
      <c r="BA38" s="197"/>
      <c r="BB38" s="198"/>
      <c r="BC38" s="10"/>
    </row>
    <row r="39" spans="3:55" ht="17.25" customHeight="1" x14ac:dyDescent="0.15">
      <c r="C39" s="199" t="str">
        <f>IF(入力!$D$7="","",IF(INDEX(データ!$H$3:$O$48,MATCH("区分",データ!$G$3:$G$48,0),MATCH(入力!$D$7,データ!$H$2:$O$2,0))="","",INDEX(データ!$H$3:$O$48,MATCH("区分",データ!$G$3:$G$48,0),MATCH(入力!$D$7,データ!$H$2:$O$2,0))))</f>
        <v/>
      </c>
      <c r="D39" s="200"/>
      <c r="E39" s="200"/>
      <c r="F39" s="200"/>
      <c r="G39" s="201"/>
      <c r="H39" s="205" t="str">
        <f>IF(入力!$D$7="","",IF(INDEX(データ!$H$3:$O$48,MATCH("細目",データ!$G$3:$G$48,0),MATCH(入力!$D$7,データ!$H$2:$O$2,0))="","",INDEX(データ!$H$3:$O$48,MATCH("細目",データ!$G$3:$G$48,0),MATCH(入力!$D$7,データ!$H$2:$O$2,0))))</f>
        <v/>
      </c>
      <c r="I39" s="206"/>
      <c r="J39" s="207"/>
      <c r="K39" s="211" t="str">
        <f>IF(入力!$D$7="","",IF(INDEX(データ!$H$3:$O$48,MATCH("支払金額",データ!$G$3:$G$48,0),MATCH(入力!$D$7,データ!$H$2:$O$2,0))="","",INDEX(データ!$H$3:$O$48,MATCH("支払金額",データ!$G$3:$G$48,0),MATCH(入力!$D$7,データ!$H$2:$O$2,0))))</f>
        <v/>
      </c>
      <c r="L39" s="212"/>
      <c r="M39" s="212"/>
      <c r="N39" s="212"/>
      <c r="O39" s="212"/>
      <c r="P39" s="212"/>
      <c r="Q39" s="213"/>
      <c r="R39" s="214" t="str">
        <f>IF(入力!$D$7="","",IF(INDEX(データ!$H$3:$O$48,MATCH("源泉",データ!$G$3:$G$48,0),MATCH(入力!$D$7,データ!$H$2:$O$2,0))="","",INDEX(データ!$H$3:$O$48,MATCH("源泉",データ!$G$3:$G$48,0),MATCH(入力!$D$7,データ!$H$2:$O$2,0))))</f>
        <v/>
      </c>
      <c r="S39" s="215"/>
      <c r="T39" s="215"/>
      <c r="U39" s="215"/>
      <c r="V39" s="215"/>
      <c r="W39" s="215"/>
      <c r="X39" s="215"/>
      <c r="Y39" s="215"/>
      <c r="Z39" s="215"/>
      <c r="AA39" s="216"/>
      <c r="AB39" s="7"/>
      <c r="AC39" s="7"/>
      <c r="AD39" s="199" t="str">
        <f>IF(入力!$E$7="","",IF(INDEX(データ!$H$3:$O$48,MATCH("区分",データ!$G$3:$G$48,0),MATCH(入力!$E$7,データ!$H$2:$O$2,0))="","",INDEX(データ!$H$3:$O$48,MATCH("区分",データ!$G$3:$G$48,0),MATCH(入力!$E$7,データ!$H$2:$O$2,0))))</f>
        <v/>
      </c>
      <c r="AE39" s="200"/>
      <c r="AF39" s="200"/>
      <c r="AG39" s="200"/>
      <c r="AH39" s="201"/>
      <c r="AI39" s="205" t="str">
        <f>IF(入力!$E$7="","",IF(INDEX(データ!$H$3:$O$48,MATCH("細目",データ!$G$3:$G$48,0),MATCH(入力!$E$7,データ!$H$2:$O$2,0))="","",INDEX(データ!$H$3:$O$48,MATCH("細目",データ!$G$3:$G$48,0),MATCH(入力!$E$7,データ!$H$2:$O$2,0))))</f>
        <v/>
      </c>
      <c r="AJ39" s="206"/>
      <c r="AK39" s="207"/>
      <c r="AL39" s="211" t="str">
        <f>IF(入力!$E$7="","",IF(INDEX(データ!$H$3:$O$48,MATCH("支払金額",データ!$G$3:$G$48,0),MATCH(入力!$E$7,データ!$H$2:$O$2,0))="","",INDEX(データ!$H$3:$O$48,MATCH("支払金額",データ!$G$3:$G$48,0),MATCH(入力!$E$7,データ!$H$2:$O$2,0))))</f>
        <v/>
      </c>
      <c r="AM39" s="212"/>
      <c r="AN39" s="212"/>
      <c r="AO39" s="212"/>
      <c r="AP39" s="212"/>
      <c r="AQ39" s="212"/>
      <c r="AR39" s="213"/>
      <c r="AS39" s="214" t="str">
        <f>IF(入力!$E$7="","",IF(INDEX(データ!$H$3:$O$48,MATCH("源泉",データ!$G$3:$G$48,0),MATCH(入力!$E$7,データ!$H$2:$O$2,0))="","",INDEX(データ!$H$3:$O$48,MATCH("源泉",データ!$G$3:$G$48,0),MATCH(入力!$E$7,データ!$H$2:$O$2,0))))</f>
        <v/>
      </c>
      <c r="AT39" s="215"/>
      <c r="AU39" s="215"/>
      <c r="AV39" s="215"/>
      <c r="AW39" s="215"/>
      <c r="AX39" s="215"/>
      <c r="AY39" s="215"/>
      <c r="AZ39" s="215"/>
      <c r="BA39" s="215"/>
      <c r="BB39" s="216"/>
      <c r="BC39" s="7"/>
    </row>
    <row r="40" spans="3:55" ht="11.45" customHeight="1" x14ac:dyDescent="0.15">
      <c r="C40" s="202"/>
      <c r="D40" s="203"/>
      <c r="E40" s="203"/>
      <c r="F40" s="203"/>
      <c r="G40" s="204"/>
      <c r="H40" s="208"/>
      <c r="I40" s="209"/>
      <c r="J40" s="210"/>
      <c r="K40" s="217" t="str">
        <f>IF(入力!$D$7="","",IF(INDEX(データ!$H$3:$O$48,MATCH("支払金額２",データ!$G$3:$G$48,0),MATCH(入力!$D$7,データ!$H$2:$O$2,0))="","",INDEX(データ!$H$3:$O$48,MATCH("支払金額２",データ!$G$3:$G$48,0),MATCH(入力!$D$7,データ!$H$2:$O$2,0))))</f>
        <v/>
      </c>
      <c r="L40" s="218"/>
      <c r="M40" s="218"/>
      <c r="N40" s="218"/>
      <c r="O40" s="218"/>
      <c r="P40" s="218"/>
      <c r="Q40" s="219"/>
      <c r="R40" s="217" t="str">
        <f>IF(入力!$D$7="","",IF(INDEX(データ!$H$3:$O$48,MATCH("源泉２",データ!$G$3:$G$48,0),MATCH(入力!$D$7,データ!$H$2:$O$2,0))="","",INDEX(データ!$H$3:$O$48,MATCH("源泉２",データ!$G$3:$G$48,0),MATCH(入力!$D$7,データ!$H$2:$O$2,0))))</f>
        <v/>
      </c>
      <c r="S40" s="218"/>
      <c r="T40" s="218"/>
      <c r="U40" s="218"/>
      <c r="V40" s="218"/>
      <c r="W40" s="218"/>
      <c r="X40" s="218"/>
      <c r="Y40" s="218"/>
      <c r="Z40" s="218"/>
      <c r="AA40" s="220"/>
      <c r="AB40" s="7"/>
      <c r="AC40" s="7"/>
      <c r="AD40" s="202"/>
      <c r="AE40" s="203"/>
      <c r="AF40" s="203"/>
      <c r="AG40" s="203"/>
      <c r="AH40" s="204"/>
      <c r="AI40" s="208"/>
      <c r="AJ40" s="209"/>
      <c r="AK40" s="210"/>
      <c r="AL40" s="217" t="str">
        <f>IF(入力!$E$7="","",IF(INDEX(データ!$H$3:$O$48,MATCH("支払金額２",データ!$G$3:$G$48,0),MATCH(入力!$E$7,データ!$H$2:$O$2,0))="","",INDEX(データ!$H$3:$O$48,MATCH("支払金額２",データ!$G$3:$G$48,0),MATCH(入力!$E$7,データ!$H$2:$O$2,0))))</f>
        <v/>
      </c>
      <c r="AM40" s="218"/>
      <c r="AN40" s="218"/>
      <c r="AO40" s="218"/>
      <c r="AP40" s="218"/>
      <c r="AQ40" s="218"/>
      <c r="AR40" s="219"/>
      <c r="AS40" s="217" t="str">
        <f>IF(入力!$E$7="","",IF(INDEX(データ!$H$3:$O$48,MATCH("源泉２",データ!$G$3:$G$48,0),MATCH(入力!$E$7,データ!$H$2:$O$2,0))="","",INDEX(データ!$H$3:$O$48,MATCH("源泉２",データ!$G$3:$G$48,0),MATCH(入力!$E$7,データ!$H$2:$O$2,0))))</f>
        <v/>
      </c>
      <c r="AT40" s="218"/>
      <c r="AU40" s="218"/>
      <c r="AV40" s="218"/>
      <c r="AW40" s="218"/>
      <c r="AX40" s="218"/>
      <c r="AY40" s="218"/>
      <c r="AZ40" s="218"/>
      <c r="BA40" s="218"/>
      <c r="BB40" s="220"/>
      <c r="BC40" s="7"/>
    </row>
    <row r="41" spans="3:55" ht="11.1" customHeight="1" x14ac:dyDescent="0.15">
      <c r="C41" s="248" t="str">
        <f>IF(入力!$D$7="","",IF(INDEX(データ!$H$3:$O$48,MATCH("区分２",データ!$G$3:$G$48,0),MATCH(入力!$D$7,データ!$H$2:$O$2,0))="","",INDEX(データ!$H$3:$O$48,MATCH("区分２",データ!$G$3:$G$48,0),MATCH(入力!$D$7,データ!$H$2:$O$2,0))))</f>
        <v/>
      </c>
      <c r="D41" s="249"/>
      <c r="E41" s="249"/>
      <c r="F41" s="249"/>
      <c r="G41" s="250"/>
      <c r="H41" s="254" t="str">
        <f>IF(入力!$D$7="","",IF(INDEX(データ!$H$3:$O$48,MATCH("細目２",データ!$G$3:$G$48,0),MATCH(入力!$D$7,データ!$H$2:$O$2,0))="","",INDEX(データ!$H$3:$O$48,MATCH("細目２",データ!$G$3:$G$48,0),MATCH(入力!$D$7,データ!$H$2:$O$2,0))))</f>
        <v/>
      </c>
      <c r="I41" s="255"/>
      <c r="J41" s="256"/>
      <c r="K41" s="241" t="str">
        <f>IF(入力!$D$7="","",IF(INDEX(データ!$H$3:$O$48,MATCH("支払金額３",データ!$G$3:$G$48,0),MATCH(入力!$D$7,データ!$H$2:$O$2,0))="","",INDEX(データ!$H$3:$O$48,MATCH("支払金額３",データ!$G$3:$G$48,0),MATCH(入力!$D$7,データ!$H$2:$O$2,0))))</f>
        <v/>
      </c>
      <c r="L41" s="242"/>
      <c r="M41" s="242"/>
      <c r="N41" s="242"/>
      <c r="O41" s="242"/>
      <c r="P41" s="242"/>
      <c r="Q41" s="257"/>
      <c r="R41" s="241" t="str">
        <f>IF(入力!$D$7="","",IF(INDEX(データ!$H$3:$O$48,MATCH("源泉３",データ!$G$3:$G$48,0),MATCH(入力!$D$7,データ!$H$2:$O$2,0))="","",INDEX(データ!$H$3:$O$48,MATCH("源泉３",データ!$G$3:$G$48,0),MATCH(入力!$D$7,データ!$H$2:$O$2,0))))</f>
        <v/>
      </c>
      <c r="S41" s="242"/>
      <c r="T41" s="242"/>
      <c r="U41" s="242"/>
      <c r="V41" s="242"/>
      <c r="W41" s="242"/>
      <c r="X41" s="242"/>
      <c r="Y41" s="242"/>
      <c r="Z41" s="242"/>
      <c r="AA41" s="243"/>
      <c r="AB41" s="7"/>
      <c r="AC41" s="7"/>
      <c r="AD41" s="248" t="str">
        <f>IF(入力!$E$7="","",IF(INDEX(データ!$H$3:$O$48,MATCH("区分２",データ!$G$3:$G$48,0),MATCH(入力!$E$7,データ!$H$2:$O$2,0))="","",INDEX(データ!$H$3:$O$48,MATCH("区分２",データ!$G$3:$G$48,0),MATCH(入力!$E$7,データ!$H$2:$O$2,0))))</f>
        <v/>
      </c>
      <c r="AE41" s="249"/>
      <c r="AF41" s="249"/>
      <c r="AG41" s="249"/>
      <c r="AH41" s="250"/>
      <c r="AI41" s="254" t="str">
        <f>IF(入力!$E$7="","",IF(INDEX(データ!$H$3:$O$48,MATCH("細目２",データ!$G$3:$G$48,0),MATCH(入力!$E$7,データ!$H$2:$O$2,0))="","",INDEX(データ!$H$3:$O$48,MATCH("細目２",データ!$G$3:$G$48,0),MATCH(入力!$E$7,データ!$H$2:$O$2,0))))</f>
        <v/>
      </c>
      <c r="AJ41" s="255"/>
      <c r="AK41" s="256"/>
      <c r="AL41" s="241" t="str">
        <f>IF(入力!$E$7="","",IF(INDEX(データ!$H$3:$O$48,MATCH("支払金額３",データ!$G$3:$G$48,0),MATCH(入力!$E$7,データ!$H$2:$O$2,0))="","",INDEX(データ!$H$3:$O$48,MATCH("支払金額３",データ!$G$3:$G$48,0),MATCH(入力!$E$7,データ!$H$2:$O$2,0))))</f>
        <v/>
      </c>
      <c r="AM41" s="242"/>
      <c r="AN41" s="242"/>
      <c r="AO41" s="242"/>
      <c r="AP41" s="242"/>
      <c r="AQ41" s="242"/>
      <c r="AR41" s="257"/>
      <c r="AS41" s="241" t="str">
        <f>IF(入力!$E$7="","",IF(INDEX(データ!$H$3:$O$48,MATCH("源泉３",データ!$G$3:$G$48,0),MATCH(入力!$E$7,データ!$H$2:$O$2,0))="","",INDEX(データ!$H$3:$O$48,MATCH("源泉３",データ!$G$3:$G$48,0),MATCH(入力!$E$7,データ!$H$2:$O$2,0))))</f>
        <v/>
      </c>
      <c r="AT41" s="242"/>
      <c r="AU41" s="242"/>
      <c r="AV41" s="242"/>
      <c r="AW41" s="242"/>
      <c r="AX41" s="242"/>
      <c r="AY41" s="242"/>
      <c r="AZ41" s="242"/>
      <c r="BA41" s="242"/>
      <c r="BB41" s="243"/>
      <c r="BC41" s="7"/>
    </row>
    <row r="42" spans="3:55" ht="11.1" customHeight="1" x14ac:dyDescent="0.15">
      <c r="C42" s="251"/>
      <c r="D42" s="252"/>
      <c r="E42" s="252"/>
      <c r="F42" s="252"/>
      <c r="G42" s="253"/>
      <c r="H42" s="208"/>
      <c r="I42" s="209"/>
      <c r="J42" s="210"/>
      <c r="K42" s="258" t="str">
        <f>IF(入力!$D$7="","",IF(INDEX(データ!$H$3:$O$48,MATCH("支払金額４",データ!$G$3:$G$48,0),MATCH(入力!$D$7,データ!$H$2:$O$2,0))="","",INDEX(データ!$H$3:$O$48,MATCH("支払金額４",データ!$G$3:$G$48,0),MATCH(入力!$D$7,データ!$H$2:$O$2,0))))</f>
        <v/>
      </c>
      <c r="L42" s="259"/>
      <c r="M42" s="259"/>
      <c r="N42" s="259"/>
      <c r="O42" s="259"/>
      <c r="P42" s="259"/>
      <c r="Q42" s="260"/>
      <c r="R42" s="258" t="str">
        <f>IF(入力!$D$7="","",IF(INDEX(データ!$H$3:$O$48,MATCH("源泉４",データ!$G$3:$G$48,0),MATCH(入力!$D$7,データ!$H$2:$O$2,0))="","",INDEX(データ!$H$3:$O$48,MATCH("源泉４",データ!$G$3:$G$48,0),MATCH(入力!$D$7,データ!$H$2:$O$2,0))))</f>
        <v/>
      </c>
      <c r="S42" s="259"/>
      <c r="T42" s="259"/>
      <c r="U42" s="259"/>
      <c r="V42" s="259"/>
      <c r="W42" s="259"/>
      <c r="X42" s="259"/>
      <c r="Y42" s="259"/>
      <c r="Z42" s="259"/>
      <c r="AA42" s="261"/>
      <c r="AB42" s="7"/>
      <c r="AC42" s="7"/>
      <c r="AD42" s="251"/>
      <c r="AE42" s="252"/>
      <c r="AF42" s="252"/>
      <c r="AG42" s="252"/>
      <c r="AH42" s="253"/>
      <c r="AI42" s="208"/>
      <c r="AJ42" s="209"/>
      <c r="AK42" s="210"/>
      <c r="AL42" s="258" t="str">
        <f>IF(入力!$E$7="","",IF(INDEX(データ!$H$3:$O$48,MATCH("支払金額４",データ!$G$3:$G$48,0),MATCH(入力!$E$7,データ!$H$2:$O$2,0))="","",INDEX(データ!$H$3:$O$48,MATCH("支払金額４",データ!$G$3:$G$48,0),MATCH(入力!$E$7,データ!$H$2:$O$2,0))))</f>
        <v/>
      </c>
      <c r="AM42" s="259"/>
      <c r="AN42" s="259"/>
      <c r="AO42" s="259"/>
      <c r="AP42" s="259"/>
      <c r="AQ42" s="259"/>
      <c r="AR42" s="260"/>
      <c r="AS42" s="258" t="str">
        <f>IF(入力!$E$7="","",IF(INDEX(データ!$H$3:$O$48,MATCH("源泉４",データ!$G$3:$G$48,0),MATCH(入力!$E$7,データ!$H$2:$O$2,0))="","",INDEX(データ!$H$3:$O$48,MATCH("源泉４",データ!$G$3:$G$48,0),MATCH(入力!$E$7,データ!$H$2:$O$2,0))))</f>
        <v/>
      </c>
      <c r="AT42" s="259"/>
      <c r="AU42" s="259"/>
      <c r="AV42" s="259"/>
      <c r="AW42" s="259"/>
      <c r="AX42" s="259"/>
      <c r="AY42" s="259"/>
      <c r="AZ42" s="259"/>
      <c r="BA42" s="259"/>
      <c r="BB42" s="261"/>
      <c r="BC42" s="7"/>
    </row>
    <row r="43" spans="3:55" ht="11.1" customHeight="1" x14ac:dyDescent="0.15">
      <c r="C43" s="248" t="str">
        <f>IF(入力!$D$7="","",IF(INDEX(データ!$H$3:$O$48,MATCH("区分３",データ!$G$3:$G$48,0),MATCH(入力!$D$7,データ!$H$2:$O$2,0))="","",INDEX(データ!$H$3:$O$48,MATCH("区分３",データ!$G$3:$G$48,0),MATCH(入力!$D$7,データ!$H$2:$O$2,0))))</f>
        <v/>
      </c>
      <c r="D43" s="249"/>
      <c r="E43" s="249"/>
      <c r="F43" s="249"/>
      <c r="G43" s="250"/>
      <c r="H43" s="254" t="str">
        <f>IF(入力!$D$7="","",IF(INDEX(データ!$H$3:$O$48,MATCH("細目３",データ!$G$3:$G$48,0),MATCH(入力!$D$7,データ!$H$2:$O$2,0))="","",INDEX(データ!$H$3:$O$48,MATCH("細目３",データ!$G$3:$G$48,0),MATCH(入力!$D$7,データ!$H$2:$O$2,0))))</f>
        <v/>
      </c>
      <c r="I43" s="255"/>
      <c r="J43" s="256"/>
      <c r="K43" s="241" t="str">
        <f>IF(入力!$D$7="","",IF(INDEX(データ!$H$3:$O$48,MATCH("支払金額５",データ!$G$3:$G$48,0),MATCH(入力!$D$7,データ!$H$2:$O$2,0))="","",INDEX(データ!$H$3:$O$48,MATCH("支払金額５",データ!$G$3:$G$48,0),MATCH(入力!$D$7,データ!$H$2:$O$2,0))))</f>
        <v/>
      </c>
      <c r="L43" s="242"/>
      <c r="M43" s="242"/>
      <c r="N43" s="242"/>
      <c r="O43" s="242"/>
      <c r="P43" s="242"/>
      <c r="Q43" s="257"/>
      <c r="R43" s="241" t="str">
        <f>IF(入力!$D$7="","",IF(INDEX(データ!$H$3:$O$48,MATCH("源泉５",データ!$G$3:$G$48,0),MATCH(入力!$D$7,データ!$H$2:$O$2,0))="","",INDEX(データ!$H$3:$O$48,MATCH("源泉５",データ!$G$3:$G$48,0),MATCH(入力!$D$7,データ!$H$2:$O$2,0))))</f>
        <v/>
      </c>
      <c r="S43" s="242"/>
      <c r="T43" s="242"/>
      <c r="U43" s="242"/>
      <c r="V43" s="242"/>
      <c r="W43" s="242"/>
      <c r="X43" s="242"/>
      <c r="Y43" s="242"/>
      <c r="Z43" s="242"/>
      <c r="AA43" s="243"/>
      <c r="AB43" s="7"/>
      <c r="AC43" s="7"/>
      <c r="AD43" s="248" t="str">
        <f>IF(入力!$E$7="","",IF(INDEX(データ!$H$3:$O$48,MATCH("区分３",データ!$G$3:$G$48,0),MATCH(入力!$E$7,データ!$H$2:$O$2,0))="","",INDEX(データ!$H$3:$O$48,MATCH("区分３",データ!$G$3:$G$48,0),MATCH(入力!$E$7,データ!$H$2:$O$2,0))))</f>
        <v/>
      </c>
      <c r="AE43" s="249"/>
      <c r="AF43" s="249"/>
      <c r="AG43" s="249"/>
      <c r="AH43" s="250"/>
      <c r="AI43" s="254" t="str">
        <f>IF(入力!$E$7="","",IF(INDEX(データ!$H$3:$O$48,MATCH("細目３",データ!$G$3:$G$48,0),MATCH(入力!$E$7,データ!$H$2:$O$2,0))="","",INDEX(データ!$H$3:$O$48,MATCH("細目３",データ!$G$3:$G$48,0),MATCH(入力!$E$7,データ!$H$2:$O$2,0))))</f>
        <v/>
      </c>
      <c r="AJ43" s="255"/>
      <c r="AK43" s="256"/>
      <c r="AL43" s="241" t="str">
        <f>IF(入力!$E$7="","",IF(INDEX(データ!$H$3:$O$48,MATCH("支払金額５",データ!$G$3:$G$48,0),MATCH(入力!$E$7,データ!$H$2:$O$2,0))="","",INDEX(データ!$H$3:$O$48,MATCH("支払金額５",データ!$G$3:$G$48,0),MATCH(入力!$E$7,データ!$H$2:$O$2,0))))</f>
        <v/>
      </c>
      <c r="AM43" s="242"/>
      <c r="AN43" s="242"/>
      <c r="AO43" s="242"/>
      <c r="AP43" s="242"/>
      <c r="AQ43" s="242"/>
      <c r="AR43" s="257"/>
      <c r="AS43" s="241" t="str">
        <f>IF(入力!$E$7="","",IF(INDEX(データ!$H$3:$O$48,MATCH("源泉５",データ!$G$3:$G$48,0),MATCH(入力!$E$7,データ!$H$2:$O$2,0))="","",INDEX(データ!$H$3:$O$48,MATCH("源泉５",データ!$G$3:$G$48,0),MATCH(入力!$E$7,データ!$H$2:$O$2,0))))</f>
        <v/>
      </c>
      <c r="AT43" s="242"/>
      <c r="AU43" s="242"/>
      <c r="AV43" s="242"/>
      <c r="AW43" s="242"/>
      <c r="AX43" s="242"/>
      <c r="AY43" s="242"/>
      <c r="AZ43" s="242"/>
      <c r="BA43" s="242"/>
      <c r="BB43" s="243"/>
      <c r="BC43" s="7"/>
    </row>
    <row r="44" spans="3:55" ht="11.1" customHeight="1" x14ac:dyDescent="0.15">
      <c r="C44" s="251"/>
      <c r="D44" s="252"/>
      <c r="E44" s="252"/>
      <c r="F44" s="252"/>
      <c r="G44" s="253"/>
      <c r="H44" s="208"/>
      <c r="I44" s="209"/>
      <c r="J44" s="210"/>
      <c r="K44" s="258" t="str">
        <f>IF(入力!$D$7="","",IF(INDEX(データ!$H$3:$O$48,MATCH("支払金額６",データ!$G$3:$G$48,0),MATCH(入力!$D$7,データ!$H$2:$O$2,0))="","",INDEX(データ!$H$3:$O$48,MATCH("支払金額６",データ!$G$3:$G$48,0),MATCH(入力!$D$7,データ!$H$2:$O$2,0))))</f>
        <v/>
      </c>
      <c r="L44" s="259"/>
      <c r="M44" s="259"/>
      <c r="N44" s="259"/>
      <c r="O44" s="259"/>
      <c r="P44" s="259"/>
      <c r="Q44" s="260"/>
      <c r="R44" s="258" t="str">
        <f>IF(入力!$D$7="","",IF(INDEX(データ!$H$3:$O$48,MATCH("源泉６",データ!$G$3:$G$48,0),MATCH(入力!$D$7,データ!$H$2:$O$2,0))="","",INDEX(データ!$H$3:$O$48,MATCH("源泉６",データ!$G$3:$G$48,0),MATCH(入力!$D$7,データ!$H$2:$O$2,0))))</f>
        <v/>
      </c>
      <c r="S44" s="259"/>
      <c r="T44" s="259"/>
      <c r="U44" s="259"/>
      <c r="V44" s="259"/>
      <c r="W44" s="259"/>
      <c r="X44" s="259"/>
      <c r="Y44" s="259"/>
      <c r="Z44" s="259"/>
      <c r="AA44" s="261"/>
      <c r="AB44" s="7"/>
      <c r="AC44" s="7"/>
      <c r="AD44" s="251"/>
      <c r="AE44" s="252"/>
      <c r="AF44" s="252"/>
      <c r="AG44" s="252"/>
      <c r="AH44" s="253"/>
      <c r="AI44" s="208"/>
      <c r="AJ44" s="209"/>
      <c r="AK44" s="210"/>
      <c r="AL44" s="258" t="str">
        <f>IF(入力!$E$7="","",IF(INDEX(データ!$H$3:$O$48,MATCH("支払金額６",データ!$G$3:$G$48,0),MATCH(入力!$E$7,データ!$H$2:$O$2,0))="","",INDEX(データ!$H$3:$O$48,MATCH("支払金額６",データ!$G$3:$G$48,0),MATCH(入力!$E$7,データ!$H$2:$O$2,0))))</f>
        <v/>
      </c>
      <c r="AM44" s="259"/>
      <c r="AN44" s="259"/>
      <c r="AO44" s="259"/>
      <c r="AP44" s="259"/>
      <c r="AQ44" s="259"/>
      <c r="AR44" s="260"/>
      <c r="AS44" s="258" t="str">
        <f>IF(入力!$E$7="","",IF(INDEX(データ!$H$3:$O$48,MATCH("源泉６",データ!$G$3:$G$48,0),MATCH(入力!$E$7,データ!$H$2:$O$2,0))="","",INDEX(データ!$H$3:$O$48,MATCH("源泉６",データ!$G$3:$G$48,0),MATCH(入力!$E$7,データ!$H$2:$O$2,0))))</f>
        <v/>
      </c>
      <c r="AT44" s="259"/>
      <c r="AU44" s="259"/>
      <c r="AV44" s="259"/>
      <c r="AW44" s="259"/>
      <c r="AX44" s="259"/>
      <c r="AY44" s="259"/>
      <c r="AZ44" s="259"/>
      <c r="BA44" s="259"/>
      <c r="BB44" s="261"/>
      <c r="BC44" s="7"/>
    </row>
    <row r="45" spans="3:55" ht="11.1" customHeight="1" x14ac:dyDescent="0.15">
      <c r="C45" s="248" t="str">
        <f>IF(入力!$D$7="","",IF(INDEX(データ!$H$3:$O$48,MATCH("区分４",データ!$G$3:$G$48,0),MATCH(入力!$D$7,データ!$H$2:$O$2,0))="","",INDEX(データ!$H$3:$O$48,MATCH("区分４",データ!$G$3:$G$48,0),MATCH(入力!$D$7,データ!$H$2:$O$2,0))))</f>
        <v/>
      </c>
      <c r="D45" s="249"/>
      <c r="E45" s="249"/>
      <c r="F45" s="249"/>
      <c r="G45" s="250"/>
      <c r="H45" s="254" t="str">
        <f>IF(入力!$D$7="","",IF(INDEX(データ!$H$3:$O$48,MATCH("細目４",データ!$G$3:$G$48,0),MATCH(入力!$D$7,データ!$H$2:$O$2,0))="","",INDEX(データ!$H$3:$O$48,MATCH("細目４",データ!$G$3:$G$48,0),MATCH(入力!$D$7,データ!$H$2:$O$2,0))))</f>
        <v/>
      </c>
      <c r="I45" s="255"/>
      <c r="J45" s="256"/>
      <c r="K45" s="241" t="str">
        <f>IF(入力!$D$7="","",IF(INDEX(データ!$H$3:$O$48,MATCH("支払金額７",データ!$G$3:$G$48,0),MATCH(入力!$D$7,データ!$H$2:$O$2,0))="","",INDEX(データ!$H$3:$O$48,MATCH("支払金額７",データ!$G$3:$G$48,0),MATCH(入力!$D$7,データ!$H$2:$O$2,0))))</f>
        <v/>
      </c>
      <c r="L45" s="242"/>
      <c r="M45" s="242"/>
      <c r="N45" s="242"/>
      <c r="O45" s="242"/>
      <c r="P45" s="242"/>
      <c r="Q45" s="257"/>
      <c r="R45" s="241" t="str">
        <f>IF(入力!$D$7="","",IF(INDEX(データ!$H$3:$O$48,MATCH("源泉７",データ!$G$3:$G$48,0),MATCH(入力!$D$7,データ!$H$2:$O$2,0))="","",INDEX(データ!$H$3:$O$48,MATCH("源泉７",データ!$G$3:$G$48,0),MATCH(入力!$D$7,データ!$H$2:$O$2,0))))</f>
        <v/>
      </c>
      <c r="S45" s="242"/>
      <c r="T45" s="242"/>
      <c r="U45" s="242"/>
      <c r="V45" s="242"/>
      <c r="W45" s="242"/>
      <c r="X45" s="242"/>
      <c r="Y45" s="242"/>
      <c r="Z45" s="242"/>
      <c r="AA45" s="243"/>
      <c r="AB45" s="5"/>
      <c r="AC45" s="5"/>
      <c r="AD45" s="248" t="str">
        <f>IF(入力!$E$7="","",IF(INDEX(データ!$H$3:$O$48,MATCH("区分４",データ!$G$3:$G$48,0),MATCH(入力!$E$7,データ!$H$2:$O$2,0))="","",INDEX(データ!$H$3:$O$48,MATCH("区分４",データ!$G$3:$G$48,0),MATCH(入力!$E$7,データ!$H$2:$O$2,0))))</f>
        <v/>
      </c>
      <c r="AE45" s="249"/>
      <c r="AF45" s="249"/>
      <c r="AG45" s="249"/>
      <c r="AH45" s="250"/>
      <c r="AI45" s="254" t="str">
        <f>IF(入力!$E$7="","",IF(INDEX(データ!$H$3:$O$48,MATCH("細目４",データ!$G$3:$G$48,0),MATCH(入力!$E$7,データ!$H$2:$O$2,0))="","",INDEX(データ!$H$3:$O$48,MATCH("細目４",データ!$G$3:$G$48,0),MATCH(入力!$E$7,データ!$H$2:$O$2,0))))</f>
        <v/>
      </c>
      <c r="AJ45" s="255"/>
      <c r="AK45" s="256"/>
      <c r="AL45" s="241" t="str">
        <f>IF(入力!$E$7="","",IF(INDEX(データ!$H$3:$O$48,MATCH("支払金額７",データ!$G$3:$G$48,0),MATCH(入力!$E$7,データ!$H$2:$O$2,0))="","",INDEX(データ!$H$3:$O$48,MATCH("支払金額７",データ!$G$3:$G$48,0),MATCH(入力!$E$7,データ!$H$2:$O$2,0))))</f>
        <v/>
      </c>
      <c r="AM45" s="242"/>
      <c r="AN45" s="242"/>
      <c r="AO45" s="242"/>
      <c r="AP45" s="242"/>
      <c r="AQ45" s="242"/>
      <c r="AR45" s="257"/>
      <c r="AS45" s="241" t="str">
        <f>IF(入力!$E$7="","",IF(INDEX(データ!$H$3:$O$48,MATCH("源泉７",データ!$G$3:$G$48,0),MATCH(入力!$E$7,データ!$H$2:$O$2,0))="","",INDEX(データ!$H$3:$O$48,MATCH("源泉７",データ!$G$3:$G$48,0),MATCH(入力!$E$7,データ!$H$2:$O$2,0))))</f>
        <v/>
      </c>
      <c r="AT45" s="242"/>
      <c r="AU45" s="242"/>
      <c r="AV45" s="242"/>
      <c r="AW45" s="242"/>
      <c r="AX45" s="242"/>
      <c r="AY45" s="242"/>
      <c r="AZ45" s="242"/>
      <c r="BA45" s="242"/>
      <c r="BB45" s="243"/>
      <c r="BC45" s="5"/>
    </row>
    <row r="46" spans="3:55" ht="11.1" customHeight="1" x14ac:dyDescent="0.15">
      <c r="C46" s="251"/>
      <c r="D46" s="252"/>
      <c r="E46" s="252"/>
      <c r="F46" s="252"/>
      <c r="G46" s="253"/>
      <c r="H46" s="208"/>
      <c r="I46" s="209"/>
      <c r="J46" s="210"/>
      <c r="K46" s="258" t="str">
        <f>IF(入力!$D$7="","",IF(INDEX(データ!$H$3:$O$48,MATCH("支払金額８",データ!$G$3:$G$48,0),MATCH(入力!$D$7,データ!$H$2:$O$2,0))="","",INDEX(データ!$H$3:$O$48,MATCH("支払金額８",データ!$G$3:$G$48,0),MATCH(入力!$D$7,データ!$H$2:$O$2,0))))</f>
        <v/>
      </c>
      <c r="L46" s="259"/>
      <c r="M46" s="259"/>
      <c r="N46" s="259"/>
      <c r="O46" s="259"/>
      <c r="P46" s="259"/>
      <c r="Q46" s="260"/>
      <c r="R46" s="258" t="str">
        <f>IF(入力!$D$7="","",IF(INDEX(データ!$H$3:$O$48,MATCH("源泉８",データ!$G$3:$G$48,0),MATCH(入力!$D$7,データ!$H$2:$O$2,0))="","",INDEX(データ!$H$3:$O$48,MATCH("源泉８",データ!$G$3:$G$48,0),MATCH(入力!$D$7,データ!$H$2:$O$2,0))))</f>
        <v/>
      </c>
      <c r="S46" s="259"/>
      <c r="T46" s="259"/>
      <c r="U46" s="259"/>
      <c r="V46" s="259"/>
      <c r="W46" s="259"/>
      <c r="X46" s="259"/>
      <c r="Y46" s="259"/>
      <c r="Z46" s="259"/>
      <c r="AA46" s="261"/>
      <c r="AB46" s="5"/>
      <c r="AC46" s="5"/>
      <c r="AD46" s="251"/>
      <c r="AE46" s="252"/>
      <c r="AF46" s="252"/>
      <c r="AG46" s="252"/>
      <c r="AH46" s="253"/>
      <c r="AI46" s="208"/>
      <c r="AJ46" s="209"/>
      <c r="AK46" s="210"/>
      <c r="AL46" s="258" t="str">
        <f>IF(入力!$E$7="","",IF(INDEX(データ!$H$3:$O$48,MATCH("支払金額８",データ!$G$3:$G$48,0),MATCH(入力!$E$7,データ!$H$2:$O$2,0))="","",INDEX(データ!$H$3:$O$48,MATCH("支払金額８",データ!$G$3:$G$48,0),MATCH(入力!$E$7,データ!$H$2:$O$2,0))))</f>
        <v/>
      </c>
      <c r="AM46" s="259"/>
      <c r="AN46" s="259"/>
      <c r="AO46" s="259"/>
      <c r="AP46" s="259"/>
      <c r="AQ46" s="259"/>
      <c r="AR46" s="260"/>
      <c r="AS46" s="258" t="str">
        <f>IF(入力!$E$7="","",IF(INDEX(データ!$H$3:$O$48,MATCH("源泉８",データ!$G$3:$G$48,0),MATCH(入力!$E$7,データ!$H$2:$O$2,0))="","",INDEX(データ!$H$3:$O$48,MATCH("源泉８",データ!$G$3:$G$48,0),MATCH(入力!$E$7,データ!$H$2:$O$2,0))))</f>
        <v/>
      </c>
      <c r="AT46" s="259"/>
      <c r="AU46" s="259"/>
      <c r="AV46" s="259"/>
      <c r="AW46" s="259"/>
      <c r="AX46" s="259"/>
      <c r="AY46" s="259"/>
      <c r="AZ46" s="259"/>
      <c r="BA46" s="259"/>
      <c r="BB46" s="261"/>
      <c r="BC46" s="5"/>
    </row>
    <row r="47" spans="3:55" ht="11.1" customHeight="1" x14ac:dyDescent="0.15">
      <c r="C47" s="248" t="str">
        <f>IF(入力!$D$7="","",IF(INDEX(データ!$H$3:$O$48,MATCH("区分５",データ!$G$3:$G$48,0),MATCH(入力!$D$7,データ!$H$2:$O$2,0))="","",INDEX(データ!$H$3:$O$48,MATCH("区分５",データ!$G$3:$G$48,0),MATCH(入力!$D$7,データ!$H$2:$O$2,0))))</f>
        <v/>
      </c>
      <c r="D47" s="249"/>
      <c r="E47" s="249"/>
      <c r="F47" s="249"/>
      <c r="G47" s="250"/>
      <c r="H47" s="254" t="str">
        <f>IF(入力!$D$7="","",IF(INDEX(データ!$H$3:$O$48,MATCH("細目５",データ!$G$3:$G$48,0),MATCH(入力!$D$7,データ!$H$2:$O$2,0))="","",INDEX(データ!$H$3:$O$48,MATCH("細目５",データ!$G$3:$G$48,0),MATCH(入力!$D$7,データ!$H$2:$O$2,0))))</f>
        <v/>
      </c>
      <c r="I47" s="255"/>
      <c r="J47" s="256"/>
      <c r="K47" s="241" t="str">
        <f>IF(入力!$D$7="","",IF(INDEX(データ!$H$3:$O$48,MATCH("支払金額９",データ!$G$3:$G$48,0),MATCH(入力!$D$7,データ!$H$2:$O$2,0))="","",INDEX(データ!$H$3:$O$48,MATCH("支払金額９",データ!$G$3:$G$48,0),MATCH(入力!$D$7,データ!$H$2:$O$2,0))))</f>
        <v/>
      </c>
      <c r="L47" s="242"/>
      <c r="M47" s="242"/>
      <c r="N47" s="242"/>
      <c r="O47" s="242"/>
      <c r="P47" s="242"/>
      <c r="Q47" s="257"/>
      <c r="R47" s="241" t="str">
        <f>IF(入力!$D$7="","",IF(INDEX(データ!$H$3:$O$48,MATCH("源泉９",データ!$G$3:$G$48,0),MATCH(入力!$D$7,データ!$H$2:$O$2,0))="","",INDEX(データ!$H$3:$O$48,MATCH("源泉９",データ!$G$3:$G$48,0),MATCH(入力!$D$7,データ!$H$2:$O$2,0))))</f>
        <v/>
      </c>
      <c r="S47" s="242"/>
      <c r="T47" s="242"/>
      <c r="U47" s="242"/>
      <c r="V47" s="242"/>
      <c r="W47" s="242"/>
      <c r="X47" s="242"/>
      <c r="Y47" s="242"/>
      <c r="Z47" s="242"/>
      <c r="AA47" s="243"/>
      <c r="AB47" s="5"/>
      <c r="AC47" s="5"/>
      <c r="AD47" s="248" t="str">
        <f>IF(入力!$E$7="","",IF(INDEX(データ!$H$3:$O$48,MATCH("区分５",データ!$G$3:$G$48,0),MATCH(入力!$E$7,データ!$H$2:$O$2,0))="","",INDEX(データ!$H$3:$O$48,MATCH("区分５",データ!$G$3:$G$48,0),MATCH(入力!$E$7,データ!$H$2:$O$2,0))))</f>
        <v/>
      </c>
      <c r="AE47" s="249"/>
      <c r="AF47" s="249"/>
      <c r="AG47" s="249"/>
      <c r="AH47" s="250"/>
      <c r="AI47" s="254" t="str">
        <f>IF(入力!$E$7="","",IF(INDEX(データ!$H$3:$O$48,MATCH("細目５",データ!$G$3:$G$48,0),MATCH(入力!$E$7,データ!$H$2:$O$2,0))="","",INDEX(データ!$H$3:$O$48,MATCH("細目５",データ!$G$3:$G$48,0),MATCH(入力!$E$7,データ!$H$2:$O$2,0))))</f>
        <v/>
      </c>
      <c r="AJ47" s="255"/>
      <c r="AK47" s="256"/>
      <c r="AL47" s="241" t="str">
        <f>IF(入力!$E$7="","",IF(INDEX(データ!$H$3:$O$48,MATCH("支払金額９",データ!$G$3:$G$48,0),MATCH(入力!$E$7,データ!$H$2:$O$2,0))="","",INDEX(データ!$H$3:$O$48,MATCH("支払金額９",データ!$G$3:$G$48,0),MATCH(入力!$E$7,データ!$H$2:$O$2,0))))</f>
        <v/>
      </c>
      <c r="AM47" s="242"/>
      <c r="AN47" s="242"/>
      <c r="AO47" s="242"/>
      <c r="AP47" s="242"/>
      <c r="AQ47" s="242"/>
      <c r="AR47" s="257"/>
      <c r="AS47" s="241" t="str">
        <f>IF(入力!$E$7="","",IF(INDEX(データ!$H$3:$O$48,MATCH("源泉９",データ!$G$3:$G$48,0),MATCH(入力!$E$7,データ!$H$2:$O$2,0))="","",INDEX(データ!$H$3:$O$48,MATCH("源泉９",データ!$G$3:$G$48,0),MATCH(入力!$E$7,データ!$H$2:$O$2,0))))</f>
        <v/>
      </c>
      <c r="AT47" s="242"/>
      <c r="AU47" s="242"/>
      <c r="AV47" s="242"/>
      <c r="AW47" s="242"/>
      <c r="AX47" s="242"/>
      <c r="AY47" s="242"/>
      <c r="AZ47" s="242"/>
      <c r="BA47" s="242"/>
      <c r="BB47" s="243"/>
      <c r="BC47" s="5"/>
    </row>
    <row r="48" spans="3:55" ht="11.1" customHeight="1" x14ac:dyDescent="0.15">
      <c r="C48" s="262"/>
      <c r="D48" s="263"/>
      <c r="E48" s="263"/>
      <c r="F48" s="263"/>
      <c r="G48" s="264"/>
      <c r="H48" s="265"/>
      <c r="I48" s="266"/>
      <c r="J48" s="267"/>
      <c r="K48" s="244" t="str">
        <f>IF(入力!$D$7="","",IF(INDEX(データ!$H$3:$O$48,MATCH("支払金額１０",データ!$G$3:$G$48,0),MATCH(入力!$D$7,データ!$H$2:$O$2,0))="","",INDEX(データ!$H$3:$O$48,MATCH("支払金額１０",データ!$G$3:$G$48,0),MATCH(入力!$D$7,データ!$H$2:$O$2,0))))</f>
        <v/>
      </c>
      <c r="L48" s="245"/>
      <c r="M48" s="245"/>
      <c r="N48" s="245"/>
      <c r="O48" s="245"/>
      <c r="P48" s="245"/>
      <c r="Q48" s="246"/>
      <c r="R48" s="244" t="str">
        <f>IF(入力!$D$7="","",IF(INDEX(データ!$H$3:$O$48,MATCH("源泉１０",データ!$G$3:$G$48,0),MATCH(入力!$D$7,データ!$H$2:$O$2,0))="","",INDEX(データ!$H$3:$O$48,MATCH("源泉１０",データ!$G$3:$G$48,0),MATCH(入力!$D$7,データ!$H$2:$O$2,0))))</f>
        <v/>
      </c>
      <c r="S48" s="245"/>
      <c r="T48" s="245"/>
      <c r="U48" s="245"/>
      <c r="V48" s="245"/>
      <c r="W48" s="245"/>
      <c r="X48" s="245"/>
      <c r="Y48" s="245"/>
      <c r="Z48" s="245"/>
      <c r="AA48" s="247"/>
      <c r="AB48" s="5"/>
      <c r="AC48" s="5"/>
      <c r="AD48" s="262"/>
      <c r="AE48" s="263"/>
      <c r="AF48" s="263"/>
      <c r="AG48" s="263"/>
      <c r="AH48" s="264"/>
      <c r="AI48" s="265"/>
      <c r="AJ48" s="266"/>
      <c r="AK48" s="267"/>
      <c r="AL48" s="244" t="str">
        <f>IF(入力!$E$7="","",IF(INDEX(データ!$H$3:$O$48,MATCH("支払金額１０",データ!$G$3:$G$48,0),MATCH(入力!$E$7,データ!$H$2:$O$2,0))="","",INDEX(データ!$H$3:$O$48,MATCH("支払金額１０",データ!$G$3:$G$48,0),MATCH(入力!$E$7,データ!$H$2:$O$2,0))))</f>
        <v/>
      </c>
      <c r="AM48" s="245"/>
      <c r="AN48" s="245"/>
      <c r="AO48" s="245"/>
      <c r="AP48" s="245"/>
      <c r="AQ48" s="245"/>
      <c r="AR48" s="246"/>
      <c r="AS48" s="244" t="str">
        <f>IF(入力!$E$7="","",IF(INDEX(データ!$H$3:$O$48,MATCH("源泉１０",データ!$G$3:$G$48,0),MATCH(入力!$E$7,データ!$H$2:$O$2,0))="","",INDEX(データ!$H$3:$O$48,MATCH("源泉１０",データ!$G$3:$G$48,0),MATCH(入力!$E$7,データ!$H$2:$O$2,0))))</f>
        <v/>
      </c>
      <c r="AT48" s="245"/>
      <c r="AU48" s="245"/>
      <c r="AV48" s="245"/>
      <c r="AW48" s="245"/>
      <c r="AX48" s="245"/>
      <c r="AY48" s="245"/>
      <c r="AZ48" s="245"/>
      <c r="BA48" s="245"/>
      <c r="BB48" s="247"/>
      <c r="BC48" s="5"/>
    </row>
    <row r="49" spans="1:56" ht="24.95" customHeight="1" x14ac:dyDescent="0.15">
      <c r="C49" s="42" t="s">
        <v>5</v>
      </c>
      <c r="D49" s="139" t="str">
        <f>IF(入力!$D$7="","",IF(INDEX(データ!$H$3:$O$35,MATCH("摘要",データ!$G$3:$G$35,0),MATCH(入力!$D$7,データ!$H$2:$O$2,0))="","",INDEX(データ!$H$3:$O$35,MATCH("摘要",データ!$G$3:$G$35,0),MATCH(入力!$D$7,データ!$H$2:$O$2,0))))</f>
        <v/>
      </c>
      <c r="E49" s="139"/>
      <c r="F49" s="139"/>
      <c r="G49" s="139"/>
      <c r="H49" s="139"/>
      <c r="I49" s="139"/>
      <c r="J49" s="139"/>
      <c r="K49" s="140"/>
      <c r="L49" s="140"/>
      <c r="M49" s="140"/>
      <c r="N49" s="140"/>
      <c r="O49" s="140"/>
      <c r="P49" s="140"/>
      <c r="Q49" s="140"/>
      <c r="R49" s="140"/>
      <c r="S49" s="140"/>
      <c r="T49" s="140"/>
      <c r="U49" s="140"/>
      <c r="V49" s="140"/>
      <c r="W49" s="140"/>
      <c r="X49" s="140"/>
      <c r="Y49" s="140"/>
      <c r="Z49" s="140"/>
      <c r="AA49" s="141"/>
      <c r="AB49" s="6"/>
      <c r="AC49" s="6"/>
      <c r="AD49" s="42" t="s">
        <v>5</v>
      </c>
      <c r="AE49" s="139" t="str">
        <f>IF(入力!$E$7="","",IF(INDEX(データ!$H$3:$O$35,MATCH("摘要",データ!$G$3:$G$35,0),MATCH(入力!$E$7,データ!$H$2:$O$2,0))="","",INDEX(データ!$H$3:$O$35,MATCH("摘要",データ!$G$3:$G$35,0),MATCH(入力!$E$7,データ!$H$2:$O$2,0))))</f>
        <v/>
      </c>
      <c r="AF49" s="139"/>
      <c r="AG49" s="139"/>
      <c r="AH49" s="139"/>
      <c r="AI49" s="139"/>
      <c r="AJ49" s="139"/>
      <c r="AK49" s="139"/>
      <c r="AL49" s="140"/>
      <c r="AM49" s="140"/>
      <c r="AN49" s="140"/>
      <c r="AO49" s="140"/>
      <c r="AP49" s="140"/>
      <c r="AQ49" s="140"/>
      <c r="AR49" s="140"/>
      <c r="AS49" s="140"/>
      <c r="AT49" s="140"/>
      <c r="AU49" s="140"/>
      <c r="AV49" s="140"/>
      <c r="AW49" s="140"/>
      <c r="AX49" s="140"/>
      <c r="AY49" s="140"/>
      <c r="AZ49" s="140"/>
      <c r="BA49" s="140"/>
      <c r="BB49" s="141"/>
      <c r="BC49" s="6"/>
    </row>
    <row r="50" spans="1:56" ht="11.1" customHeight="1" x14ac:dyDescent="0.15">
      <c r="C50" s="142" t="s">
        <v>6</v>
      </c>
      <c r="D50" s="145" t="s">
        <v>8</v>
      </c>
      <c r="E50" s="146"/>
      <c r="F50" s="147"/>
      <c r="G50" s="148" t="str">
        <f>IF(入力!$D$21="","",入力!$D$21)</f>
        <v/>
      </c>
      <c r="H50" s="148"/>
      <c r="I50" s="148"/>
      <c r="J50" s="148"/>
      <c r="K50" s="148"/>
      <c r="L50" s="148"/>
      <c r="M50" s="148"/>
      <c r="N50" s="148"/>
      <c r="O50" s="148"/>
      <c r="P50" s="148"/>
      <c r="Q50" s="148"/>
      <c r="R50" s="148"/>
      <c r="S50" s="148"/>
      <c r="T50" s="148"/>
      <c r="U50" s="148"/>
      <c r="V50" s="148"/>
      <c r="W50" s="148"/>
      <c r="X50" s="148"/>
      <c r="Y50" s="148"/>
      <c r="Z50" s="148"/>
      <c r="AA50" s="149"/>
      <c r="AB50" s="3"/>
      <c r="AC50" s="3"/>
      <c r="AD50" s="142" t="s">
        <v>6</v>
      </c>
      <c r="AE50" s="145" t="s">
        <v>8</v>
      </c>
      <c r="AF50" s="146"/>
      <c r="AG50" s="147"/>
      <c r="AH50" s="148" t="str">
        <f>IF(入力!$D$21="","",入力!$D$21)</f>
        <v/>
      </c>
      <c r="AI50" s="148"/>
      <c r="AJ50" s="148"/>
      <c r="AK50" s="148"/>
      <c r="AL50" s="148"/>
      <c r="AM50" s="148"/>
      <c r="AN50" s="148"/>
      <c r="AO50" s="148"/>
      <c r="AP50" s="148"/>
      <c r="AQ50" s="148"/>
      <c r="AR50" s="148"/>
      <c r="AS50" s="148"/>
      <c r="AT50" s="148"/>
      <c r="AU50" s="148"/>
      <c r="AV50" s="148"/>
      <c r="AW50" s="148"/>
      <c r="AX50" s="148"/>
      <c r="AY50" s="148"/>
      <c r="AZ50" s="148"/>
      <c r="BA50" s="148"/>
      <c r="BB50" s="149"/>
      <c r="BC50" s="3"/>
    </row>
    <row r="51" spans="1:56" ht="11.1" customHeight="1" x14ac:dyDescent="0.15">
      <c r="C51" s="143"/>
      <c r="D51" s="152" t="s">
        <v>1</v>
      </c>
      <c r="E51" s="153"/>
      <c r="F51" s="154"/>
      <c r="G51" s="150"/>
      <c r="H51" s="150"/>
      <c r="I51" s="150"/>
      <c r="J51" s="150"/>
      <c r="K51" s="150"/>
      <c r="L51" s="150"/>
      <c r="M51" s="150"/>
      <c r="N51" s="150"/>
      <c r="O51" s="150"/>
      <c r="P51" s="150"/>
      <c r="Q51" s="150"/>
      <c r="R51" s="150"/>
      <c r="S51" s="150"/>
      <c r="T51" s="150"/>
      <c r="U51" s="150"/>
      <c r="V51" s="150"/>
      <c r="W51" s="150"/>
      <c r="X51" s="150"/>
      <c r="Y51" s="150"/>
      <c r="Z51" s="150"/>
      <c r="AA51" s="151"/>
      <c r="AB51" s="3"/>
      <c r="AC51" s="3"/>
      <c r="AD51" s="143"/>
      <c r="AE51" s="152" t="s">
        <v>1</v>
      </c>
      <c r="AF51" s="153"/>
      <c r="AG51" s="154"/>
      <c r="AH51" s="150"/>
      <c r="AI51" s="150"/>
      <c r="AJ51" s="150"/>
      <c r="AK51" s="150"/>
      <c r="AL51" s="150"/>
      <c r="AM51" s="150"/>
      <c r="AN51" s="150"/>
      <c r="AO51" s="150"/>
      <c r="AP51" s="150"/>
      <c r="AQ51" s="150"/>
      <c r="AR51" s="150"/>
      <c r="AS51" s="150"/>
      <c r="AT51" s="150"/>
      <c r="AU51" s="150"/>
      <c r="AV51" s="150"/>
      <c r="AW51" s="150"/>
      <c r="AX51" s="150"/>
      <c r="AY51" s="150"/>
      <c r="AZ51" s="150"/>
      <c r="BA51" s="150"/>
      <c r="BB51" s="151"/>
      <c r="BC51" s="3"/>
    </row>
    <row r="52" spans="1:56" ht="6.95" customHeight="1" x14ac:dyDescent="0.15">
      <c r="C52" s="143"/>
      <c r="D52" s="155" t="s">
        <v>3</v>
      </c>
      <c r="E52" s="156"/>
      <c r="F52" s="157"/>
      <c r="G52" s="161" t="str">
        <f>IF(入力!$D$19="","",入力!$D$19)</f>
        <v/>
      </c>
      <c r="H52" s="161"/>
      <c r="I52" s="161"/>
      <c r="J52" s="161"/>
      <c r="K52" s="161"/>
      <c r="L52" s="161"/>
      <c r="M52" s="161"/>
      <c r="N52" s="163" t="s">
        <v>121</v>
      </c>
      <c r="O52" s="164"/>
      <c r="P52" s="164"/>
      <c r="Q52" s="164"/>
      <c r="R52" s="164"/>
      <c r="S52" s="164"/>
      <c r="T52" s="164"/>
      <c r="U52" s="164"/>
      <c r="V52" s="164"/>
      <c r="W52" s="164"/>
      <c r="X52" s="164"/>
      <c r="Y52" s="164"/>
      <c r="Z52" s="164"/>
      <c r="AA52" s="165"/>
      <c r="AB52" s="3"/>
      <c r="AC52" s="3"/>
      <c r="AD52" s="143"/>
      <c r="AE52" s="155" t="s">
        <v>3</v>
      </c>
      <c r="AF52" s="156"/>
      <c r="AG52" s="157"/>
      <c r="AH52" s="161" t="str">
        <f>IF(入力!$D$19="","",入力!$D$19)</f>
        <v/>
      </c>
      <c r="AI52" s="161"/>
      <c r="AJ52" s="161"/>
      <c r="AK52" s="161"/>
      <c r="AL52" s="161"/>
      <c r="AM52" s="161"/>
      <c r="AN52" s="161"/>
      <c r="AO52" s="163" t="s">
        <v>121</v>
      </c>
      <c r="AP52" s="164"/>
      <c r="AQ52" s="164"/>
      <c r="AR52" s="164"/>
      <c r="AS52" s="164"/>
      <c r="AT52" s="164"/>
      <c r="AU52" s="164"/>
      <c r="AV52" s="164"/>
      <c r="AW52" s="164"/>
      <c r="AX52" s="164"/>
      <c r="AY52" s="164"/>
      <c r="AZ52" s="164"/>
      <c r="BA52" s="164"/>
      <c r="BB52" s="165"/>
      <c r="BC52" s="3"/>
    </row>
    <row r="53" spans="1:56" ht="3" customHeight="1" x14ac:dyDescent="0.15">
      <c r="C53" s="143"/>
      <c r="D53" s="158"/>
      <c r="E53" s="159"/>
      <c r="F53" s="160"/>
      <c r="G53" s="162"/>
      <c r="H53" s="162"/>
      <c r="I53" s="162"/>
      <c r="J53" s="162"/>
      <c r="K53" s="162"/>
      <c r="L53" s="162"/>
      <c r="M53" s="162"/>
      <c r="N53" s="166"/>
      <c r="O53" s="168"/>
      <c r="P53" s="170"/>
      <c r="Q53" s="168"/>
      <c r="R53" s="172"/>
      <c r="S53" s="174"/>
      <c r="T53" s="170"/>
      <c r="U53" s="172"/>
      <c r="V53" s="174"/>
      <c r="W53" s="174"/>
      <c r="X53" s="174"/>
      <c r="Y53" s="174"/>
      <c r="Z53" s="174"/>
      <c r="AA53" s="175"/>
      <c r="AB53" s="3"/>
      <c r="AC53" s="3"/>
      <c r="AD53" s="143"/>
      <c r="AE53" s="158"/>
      <c r="AF53" s="159"/>
      <c r="AG53" s="160"/>
      <c r="AH53" s="162"/>
      <c r="AI53" s="162"/>
      <c r="AJ53" s="162"/>
      <c r="AK53" s="162"/>
      <c r="AL53" s="162"/>
      <c r="AM53" s="162"/>
      <c r="AN53" s="162"/>
      <c r="AO53" s="166"/>
      <c r="AP53" s="168"/>
      <c r="AQ53" s="170"/>
      <c r="AR53" s="168"/>
      <c r="AS53" s="172"/>
      <c r="AT53" s="174"/>
      <c r="AU53" s="170"/>
      <c r="AV53" s="172"/>
      <c r="AW53" s="174"/>
      <c r="AX53" s="174"/>
      <c r="AY53" s="174"/>
      <c r="AZ53" s="174"/>
      <c r="BA53" s="174"/>
      <c r="BB53" s="175"/>
      <c r="BC53" s="3"/>
    </row>
    <row r="54" spans="1:56" ht="11.1" customHeight="1" x14ac:dyDescent="0.15">
      <c r="C54" s="144"/>
      <c r="D54" s="177" t="s">
        <v>4</v>
      </c>
      <c r="E54" s="178"/>
      <c r="F54" s="179"/>
      <c r="G54" s="81"/>
      <c r="H54" s="81"/>
      <c r="I54" s="80"/>
      <c r="J54" s="85" t="s">
        <v>122</v>
      </c>
      <c r="K54" s="180" t="str">
        <f>IF(入力!$D$23="","",入力!$D$23)</f>
        <v/>
      </c>
      <c r="L54" s="180"/>
      <c r="M54" s="180"/>
      <c r="N54" s="167"/>
      <c r="O54" s="169"/>
      <c r="P54" s="171"/>
      <c r="Q54" s="169"/>
      <c r="R54" s="173"/>
      <c r="S54" s="169"/>
      <c r="T54" s="171"/>
      <c r="U54" s="173"/>
      <c r="V54" s="169"/>
      <c r="W54" s="169"/>
      <c r="X54" s="169"/>
      <c r="Y54" s="169"/>
      <c r="Z54" s="169"/>
      <c r="AA54" s="176"/>
      <c r="AB54" s="3"/>
      <c r="AC54" s="3"/>
      <c r="AD54" s="144"/>
      <c r="AE54" s="177" t="s">
        <v>4</v>
      </c>
      <c r="AF54" s="178"/>
      <c r="AG54" s="179"/>
      <c r="AH54" s="81"/>
      <c r="AI54" s="81"/>
      <c r="AJ54" s="80"/>
      <c r="AK54" s="85" t="s">
        <v>122</v>
      </c>
      <c r="AL54" s="180" t="str">
        <f>IF(入力!$D$23="","",入力!$D$23)</f>
        <v/>
      </c>
      <c r="AM54" s="180"/>
      <c r="AN54" s="180"/>
      <c r="AO54" s="167"/>
      <c r="AP54" s="169"/>
      <c r="AQ54" s="171"/>
      <c r="AR54" s="169"/>
      <c r="AS54" s="173"/>
      <c r="AT54" s="169"/>
      <c r="AU54" s="171"/>
      <c r="AV54" s="173"/>
      <c r="AW54" s="169"/>
      <c r="AX54" s="169"/>
      <c r="AY54" s="169"/>
      <c r="AZ54" s="169"/>
      <c r="BA54" s="169"/>
      <c r="BB54" s="176"/>
      <c r="BC54" s="3"/>
    </row>
    <row r="55" spans="1:56" ht="5.0999999999999996" customHeight="1" x14ac:dyDescent="0.15">
      <c r="C55" s="10"/>
      <c r="D55" s="10"/>
      <c r="E55" s="10"/>
      <c r="F55" s="10"/>
      <c r="G55" s="10"/>
      <c r="H55" s="10"/>
      <c r="I55" s="10"/>
      <c r="J55" s="11"/>
      <c r="K55" s="11"/>
      <c r="L55" s="11"/>
      <c r="M55" s="79"/>
      <c r="N55" s="79"/>
      <c r="O55" s="79"/>
      <c r="P55" s="79"/>
      <c r="Q55" s="79"/>
      <c r="R55" s="79"/>
      <c r="S55" s="79"/>
      <c r="T55" s="79"/>
      <c r="U55" s="79"/>
      <c r="V55" s="79"/>
      <c r="W55" s="79"/>
      <c r="X55" s="79"/>
      <c r="Y55" s="79"/>
      <c r="Z55" s="79"/>
      <c r="AA55" s="35"/>
      <c r="AB55" s="3"/>
      <c r="AC55" s="3"/>
      <c r="AD55" s="10"/>
      <c r="AE55" s="10"/>
      <c r="AF55" s="10"/>
      <c r="AG55" s="10"/>
      <c r="AH55" s="10"/>
      <c r="AI55" s="10"/>
      <c r="AJ55" s="10"/>
      <c r="AK55" s="11"/>
      <c r="AL55" s="11"/>
      <c r="AM55" s="11"/>
      <c r="AN55" s="79"/>
      <c r="AO55" s="79"/>
      <c r="AP55" s="79"/>
      <c r="AQ55" s="79"/>
      <c r="AR55" s="79"/>
      <c r="AS55" s="79"/>
      <c r="AT55" s="79"/>
      <c r="AU55" s="79"/>
      <c r="AV55" s="79"/>
      <c r="AW55" s="79"/>
      <c r="AX55" s="79"/>
      <c r="AY55" s="79"/>
      <c r="AZ55" s="79"/>
      <c r="BA55" s="79"/>
      <c r="BB55" s="35"/>
      <c r="BC55" s="3"/>
    </row>
    <row r="56" spans="1:56" ht="14.1" customHeight="1" x14ac:dyDescent="0.15">
      <c r="A56" s="12"/>
      <c r="C56" s="128" t="s">
        <v>124</v>
      </c>
      <c r="D56" s="129"/>
      <c r="E56" s="129"/>
      <c r="F56" s="129"/>
      <c r="G56" s="129"/>
      <c r="H56" s="82" t="s">
        <v>123</v>
      </c>
      <c r="I56" s="130" t="str">
        <f>IF(入力!$D$27="","",入力!$D$27)</f>
        <v/>
      </c>
      <c r="J56" s="130"/>
      <c r="K56" s="131"/>
      <c r="L56" s="41" t="s">
        <v>33</v>
      </c>
      <c r="M56" s="130" t="str">
        <f>IF(入力!$G$27="","",入力!$G$27)</f>
        <v/>
      </c>
      <c r="N56" s="130"/>
      <c r="O56" s="130"/>
      <c r="P56" s="130"/>
      <c r="Q56" s="130"/>
      <c r="R56" s="130"/>
      <c r="S56" s="130"/>
      <c r="T56" s="130"/>
      <c r="U56" s="130"/>
      <c r="V56" s="130"/>
      <c r="W56" s="130"/>
      <c r="X56" s="130"/>
      <c r="Y56" s="130"/>
      <c r="Z56" s="130"/>
      <c r="AA56" s="132"/>
      <c r="AB56" s="3"/>
      <c r="AC56" s="3"/>
      <c r="AD56" s="128" t="s">
        <v>124</v>
      </c>
      <c r="AE56" s="129"/>
      <c r="AF56" s="129"/>
      <c r="AG56" s="129"/>
      <c r="AH56" s="129"/>
      <c r="AI56" s="82" t="s">
        <v>123</v>
      </c>
      <c r="AJ56" s="130" t="str">
        <f>IF(入力!$D$27="","",入力!$D$27)</f>
        <v/>
      </c>
      <c r="AK56" s="130"/>
      <c r="AL56" s="131"/>
      <c r="AM56" s="41" t="s">
        <v>33</v>
      </c>
      <c r="AN56" s="130" t="str">
        <f>IF(入力!$G$27="","",入力!$G$27)</f>
        <v/>
      </c>
      <c r="AO56" s="130"/>
      <c r="AP56" s="130"/>
      <c r="AQ56" s="130"/>
      <c r="AR56" s="130"/>
      <c r="AS56" s="130"/>
      <c r="AT56" s="130"/>
      <c r="AU56" s="130"/>
      <c r="AV56" s="130"/>
      <c r="AW56" s="130"/>
      <c r="AX56" s="130"/>
      <c r="AY56" s="130"/>
      <c r="AZ56" s="130"/>
      <c r="BA56" s="130"/>
      <c r="BB56" s="132"/>
      <c r="BC56" s="3"/>
    </row>
    <row r="57" spans="1:56" ht="5.0999999999999996" customHeight="1" x14ac:dyDescent="0.15">
      <c r="A57" s="12"/>
      <c r="C57" s="10"/>
      <c r="D57" s="10"/>
      <c r="E57" s="10"/>
      <c r="F57" s="10"/>
      <c r="G57" s="10"/>
      <c r="H57" s="10"/>
      <c r="I57" s="10"/>
      <c r="J57" s="11"/>
      <c r="K57" s="11"/>
      <c r="L57" s="11"/>
      <c r="M57" s="11"/>
      <c r="N57" s="11"/>
      <c r="O57" s="11"/>
      <c r="P57" s="11"/>
      <c r="Q57" s="11"/>
      <c r="R57" s="11"/>
      <c r="S57" s="11"/>
      <c r="T57" s="11"/>
      <c r="U57" s="11"/>
      <c r="V57" s="11"/>
      <c r="W57" s="11"/>
      <c r="X57" s="3"/>
      <c r="Y57" s="3"/>
      <c r="Z57" s="133">
        <v>309</v>
      </c>
      <c r="AA57" s="133"/>
      <c r="AB57" s="3"/>
      <c r="AC57" s="3"/>
      <c r="AD57" s="10"/>
      <c r="AE57" s="10"/>
      <c r="AF57" s="10"/>
      <c r="AG57" s="10"/>
      <c r="AH57" s="10"/>
      <c r="AI57" s="10"/>
      <c r="AJ57" s="10"/>
      <c r="AK57" s="11"/>
      <c r="AL57" s="11"/>
      <c r="AM57" s="11"/>
      <c r="AN57" s="11"/>
      <c r="AO57" s="11"/>
      <c r="AP57" s="11"/>
      <c r="AQ57" s="11"/>
      <c r="AR57" s="11"/>
      <c r="AS57" s="11"/>
      <c r="AT57" s="11"/>
      <c r="AU57" s="11"/>
      <c r="AV57" s="11"/>
      <c r="AW57" s="11"/>
      <c r="AX57" s="11"/>
      <c r="AY57" s="3"/>
      <c r="AZ57" s="3"/>
      <c r="BA57" s="133">
        <v>309</v>
      </c>
      <c r="BB57" s="133"/>
      <c r="BC57" s="3"/>
    </row>
    <row r="58" spans="1:56" ht="8.25" customHeight="1" x14ac:dyDescent="0.15">
      <c r="A58" s="12"/>
      <c r="B58" s="12"/>
      <c r="C58" s="10"/>
      <c r="D58" s="10"/>
      <c r="E58" s="10"/>
      <c r="F58" s="10"/>
      <c r="G58" s="10"/>
      <c r="H58" s="10"/>
      <c r="I58" s="10"/>
      <c r="J58" s="11"/>
      <c r="K58" s="11"/>
      <c r="L58" s="11"/>
      <c r="M58" s="11"/>
      <c r="N58" s="11"/>
      <c r="O58" s="11"/>
      <c r="P58" s="11"/>
      <c r="Q58" s="11"/>
      <c r="R58" s="11"/>
      <c r="S58" s="11"/>
      <c r="T58" s="11"/>
      <c r="U58" s="11"/>
      <c r="V58" s="11"/>
      <c r="W58" s="11"/>
      <c r="X58" s="3"/>
      <c r="Y58" s="3"/>
      <c r="Z58" s="134"/>
      <c r="AA58" s="134"/>
      <c r="AB58" s="3"/>
      <c r="AC58" s="3"/>
      <c r="AD58" s="10"/>
      <c r="AE58" s="10"/>
      <c r="AF58" s="10"/>
      <c r="AG58" s="10"/>
      <c r="AH58" s="10"/>
      <c r="AI58" s="10"/>
      <c r="AJ58" s="10"/>
      <c r="AK58" s="11"/>
      <c r="AL58" s="11"/>
      <c r="AM58" s="11"/>
      <c r="AN58" s="11"/>
      <c r="AO58" s="11"/>
      <c r="AP58" s="11"/>
      <c r="AQ58" s="11"/>
      <c r="AR58" s="11"/>
      <c r="AS58" s="11"/>
      <c r="AT58" s="11"/>
      <c r="AU58" s="11"/>
      <c r="AV58" s="11"/>
      <c r="AW58" s="11"/>
      <c r="AX58" s="11"/>
      <c r="AY58" s="3"/>
      <c r="AZ58" s="3"/>
      <c r="BA58" s="134"/>
      <c r="BB58" s="134"/>
      <c r="BC58" s="3"/>
      <c r="BD58" s="12"/>
    </row>
    <row r="60" spans="1:56" x14ac:dyDescent="0.15">
      <c r="BB60" s="14" t="s">
        <v>23</v>
      </c>
    </row>
    <row r="61" spans="1:56" x14ac:dyDescent="0.15">
      <c r="BB61" s="14" t="s">
        <v>22</v>
      </c>
    </row>
  </sheetData>
  <sheetProtection sheet="1" objects="1" scenarios="1" selectLockedCells="1"/>
  <mergeCells count="336">
    <mergeCell ref="AD6:AD8"/>
    <mergeCell ref="AE6:AG7"/>
    <mergeCell ref="W7:W8"/>
    <mergeCell ref="X7:X8"/>
    <mergeCell ref="Y7:Y8"/>
    <mergeCell ref="Z7:Z8"/>
    <mergeCell ref="F2:G2"/>
    <mergeCell ref="AG2:AH2"/>
    <mergeCell ref="C4:C5"/>
    <mergeCell ref="D4:F4"/>
    <mergeCell ref="G4:AA5"/>
    <mergeCell ref="AD4:AD5"/>
    <mergeCell ref="AE4:AG4"/>
    <mergeCell ref="AH4:BB5"/>
    <mergeCell ref="D5:F5"/>
    <mergeCell ref="AE5:AG5"/>
    <mergeCell ref="N7:N8"/>
    <mergeCell ref="O7:O8"/>
    <mergeCell ref="P7:P8"/>
    <mergeCell ref="Q7:R8"/>
    <mergeCell ref="S7:S8"/>
    <mergeCell ref="T7:T8"/>
    <mergeCell ref="U7:U8"/>
    <mergeCell ref="V7:V8"/>
    <mergeCell ref="C6:C8"/>
    <mergeCell ref="D6:F7"/>
    <mergeCell ref="G6:M8"/>
    <mergeCell ref="N6:AA6"/>
    <mergeCell ref="BA7:BA8"/>
    <mergeCell ref="BB7:BB8"/>
    <mergeCell ref="D8:F8"/>
    <mergeCell ref="AE8:AG8"/>
    <mergeCell ref="C9:G9"/>
    <mergeCell ref="H9:J9"/>
    <mergeCell ref="K9:Q9"/>
    <mergeCell ref="R9:AA9"/>
    <mergeCell ref="AD9:AH9"/>
    <mergeCell ref="AI9:AK9"/>
    <mergeCell ref="AU7:AU8"/>
    <mergeCell ref="AV7:AV8"/>
    <mergeCell ref="AW7:AW8"/>
    <mergeCell ref="AX7:AX8"/>
    <mergeCell ref="AY7:AY8"/>
    <mergeCell ref="AZ7:AZ8"/>
    <mergeCell ref="AA7:AA8"/>
    <mergeCell ref="AO7:AO8"/>
    <mergeCell ref="AP7:AP8"/>
    <mergeCell ref="AQ7:AQ8"/>
    <mergeCell ref="AR7:AS8"/>
    <mergeCell ref="AT7:AT8"/>
    <mergeCell ref="AH6:AN8"/>
    <mergeCell ref="AO6:BB6"/>
    <mergeCell ref="C12:G13"/>
    <mergeCell ref="H12:J13"/>
    <mergeCell ref="K12:Q12"/>
    <mergeCell ref="R12:AA12"/>
    <mergeCell ref="AD12:AH13"/>
    <mergeCell ref="AI12:AK13"/>
    <mergeCell ref="AL9:AR9"/>
    <mergeCell ref="AS9:BB9"/>
    <mergeCell ref="C10:G11"/>
    <mergeCell ref="H10:J11"/>
    <mergeCell ref="K10:Q10"/>
    <mergeCell ref="R10:AA10"/>
    <mergeCell ref="AD10:AH11"/>
    <mergeCell ref="AI10:AK11"/>
    <mergeCell ref="AL10:AR10"/>
    <mergeCell ref="AS10:BB10"/>
    <mergeCell ref="AL12:AR12"/>
    <mergeCell ref="AS12:BB12"/>
    <mergeCell ref="K13:Q13"/>
    <mergeCell ref="R13:AA13"/>
    <mergeCell ref="AL13:AR13"/>
    <mergeCell ref="AS13:BB13"/>
    <mergeCell ref="K11:Q11"/>
    <mergeCell ref="R11:AA11"/>
    <mergeCell ref="AL11:AR11"/>
    <mergeCell ref="AS11:BB11"/>
    <mergeCell ref="AL14:AR14"/>
    <mergeCell ref="AS14:BB14"/>
    <mergeCell ref="K15:Q15"/>
    <mergeCell ref="R15:AA15"/>
    <mergeCell ref="AL15:AR15"/>
    <mergeCell ref="AS15:BB15"/>
    <mergeCell ref="AL16:AR16"/>
    <mergeCell ref="AS16:BB16"/>
    <mergeCell ref="K17:Q17"/>
    <mergeCell ref="R17:AA17"/>
    <mergeCell ref="AL17:AR17"/>
    <mergeCell ref="AS17:BB17"/>
    <mergeCell ref="C16:G17"/>
    <mergeCell ref="H16:J17"/>
    <mergeCell ref="K16:Q16"/>
    <mergeCell ref="R16:AA16"/>
    <mergeCell ref="AD16:AH17"/>
    <mergeCell ref="AI16:AK17"/>
    <mergeCell ref="C18:G19"/>
    <mergeCell ref="H18:J19"/>
    <mergeCell ref="K18:Q18"/>
    <mergeCell ref="R18:AA18"/>
    <mergeCell ref="AD18:AH19"/>
    <mergeCell ref="AI18:AK19"/>
    <mergeCell ref="C14:G15"/>
    <mergeCell ref="H14:J15"/>
    <mergeCell ref="K14:Q14"/>
    <mergeCell ref="R14:AA14"/>
    <mergeCell ref="AD14:AH15"/>
    <mergeCell ref="AI14:AK15"/>
    <mergeCell ref="N23:AA23"/>
    <mergeCell ref="AE23:AG24"/>
    <mergeCell ref="AH23:AN24"/>
    <mergeCell ref="AO23:BB23"/>
    <mergeCell ref="AL18:AR18"/>
    <mergeCell ref="AS18:BB18"/>
    <mergeCell ref="K19:Q19"/>
    <mergeCell ref="R19:AA19"/>
    <mergeCell ref="AL19:AR19"/>
    <mergeCell ref="AS19:BB19"/>
    <mergeCell ref="I27:K27"/>
    <mergeCell ref="M27:AA27"/>
    <mergeCell ref="AD27:AH27"/>
    <mergeCell ref="AJ27:AL27"/>
    <mergeCell ref="D20:AA20"/>
    <mergeCell ref="AE20:BB20"/>
    <mergeCell ref="C21:C25"/>
    <mergeCell ref="D21:F21"/>
    <mergeCell ref="G21:AA22"/>
    <mergeCell ref="AD21:AD25"/>
    <mergeCell ref="AE21:AG21"/>
    <mergeCell ref="AH21:BB22"/>
    <mergeCell ref="D22:F22"/>
    <mergeCell ref="AE22:AG22"/>
    <mergeCell ref="AP24:AP25"/>
    <mergeCell ref="AQ24:AQ25"/>
    <mergeCell ref="S24:S25"/>
    <mergeCell ref="T24:T25"/>
    <mergeCell ref="U24:U25"/>
    <mergeCell ref="V24:V25"/>
    <mergeCell ref="W24:W25"/>
    <mergeCell ref="X24:X25"/>
    <mergeCell ref="D23:F24"/>
    <mergeCell ref="G23:M24"/>
    <mergeCell ref="AN27:BB27"/>
    <mergeCell ref="AY24:AY25"/>
    <mergeCell ref="AZ24:AZ25"/>
    <mergeCell ref="BA24:BA25"/>
    <mergeCell ref="BB24:BB25"/>
    <mergeCell ref="D25:F25"/>
    <mergeCell ref="K25:M25"/>
    <mergeCell ref="AE25:AG25"/>
    <mergeCell ref="AL25:AN25"/>
    <mergeCell ref="AR24:AS25"/>
    <mergeCell ref="AT24:AT25"/>
    <mergeCell ref="AU24:AU25"/>
    <mergeCell ref="AV24:AV25"/>
    <mergeCell ref="AW24:AW25"/>
    <mergeCell ref="AX24:AX25"/>
    <mergeCell ref="Y24:Y25"/>
    <mergeCell ref="Z24:Z25"/>
    <mergeCell ref="AA24:AA25"/>
    <mergeCell ref="AO24:AO25"/>
    <mergeCell ref="N24:N25"/>
    <mergeCell ref="O24:O25"/>
    <mergeCell ref="P24:P25"/>
    <mergeCell ref="Q24:R25"/>
    <mergeCell ref="C27:G27"/>
    <mergeCell ref="Z28:AA29"/>
    <mergeCell ref="BA28:BB29"/>
    <mergeCell ref="F31:G31"/>
    <mergeCell ref="AG31:AH31"/>
    <mergeCell ref="C33:C34"/>
    <mergeCell ref="D33:F33"/>
    <mergeCell ref="G33:AA34"/>
    <mergeCell ref="AD33:AD34"/>
    <mergeCell ref="AE33:AG33"/>
    <mergeCell ref="AH33:BB34"/>
    <mergeCell ref="S36:S37"/>
    <mergeCell ref="T36:T37"/>
    <mergeCell ref="U36:U37"/>
    <mergeCell ref="V36:V37"/>
    <mergeCell ref="D34:F34"/>
    <mergeCell ref="AE34:AG34"/>
    <mergeCell ref="C35:C37"/>
    <mergeCell ref="D35:F36"/>
    <mergeCell ref="G35:M37"/>
    <mergeCell ref="N35:AA35"/>
    <mergeCell ref="AD35:AD37"/>
    <mergeCell ref="AE35:AG36"/>
    <mergeCell ref="W36:W37"/>
    <mergeCell ref="X36:X37"/>
    <mergeCell ref="AY36:AY37"/>
    <mergeCell ref="AZ36:AZ37"/>
    <mergeCell ref="BA36:BA37"/>
    <mergeCell ref="BB36:BB37"/>
    <mergeCell ref="D37:F37"/>
    <mergeCell ref="AE37:AG37"/>
    <mergeCell ref="AR36:AS37"/>
    <mergeCell ref="AT36:AT37"/>
    <mergeCell ref="AU36:AU37"/>
    <mergeCell ref="AV36:AV37"/>
    <mergeCell ref="AW36:AW37"/>
    <mergeCell ref="AX36:AX37"/>
    <mergeCell ref="Y36:Y37"/>
    <mergeCell ref="Z36:Z37"/>
    <mergeCell ref="AA36:AA37"/>
    <mergeCell ref="AO36:AO37"/>
    <mergeCell ref="AP36:AP37"/>
    <mergeCell ref="AQ36:AQ37"/>
    <mergeCell ref="AH35:AN37"/>
    <mergeCell ref="AO35:BB35"/>
    <mergeCell ref="N36:N37"/>
    <mergeCell ref="O36:O37"/>
    <mergeCell ref="P36:P37"/>
    <mergeCell ref="Q36:R37"/>
    <mergeCell ref="C41:G42"/>
    <mergeCell ref="H41:J42"/>
    <mergeCell ref="K41:Q41"/>
    <mergeCell ref="R41:AA41"/>
    <mergeCell ref="AD41:AH42"/>
    <mergeCell ref="AI41:AK42"/>
    <mergeCell ref="AL38:AR38"/>
    <mergeCell ref="AS38:BB38"/>
    <mergeCell ref="C39:G40"/>
    <mergeCell ref="H39:J40"/>
    <mergeCell ref="K39:Q39"/>
    <mergeCell ref="R39:AA39"/>
    <mergeCell ref="AD39:AH40"/>
    <mergeCell ref="AI39:AK40"/>
    <mergeCell ref="AL39:AR39"/>
    <mergeCell ref="AS39:BB39"/>
    <mergeCell ref="C38:G38"/>
    <mergeCell ref="H38:J38"/>
    <mergeCell ref="K38:Q38"/>
    <mergeCell ref="R38:AA38"/>
    <mergeCell ref="AD38:AH38"/>
    <mergeCell ref="AI38:AK38"/>
    <mergeCell ref="AL41:AR41"/>
    <mergeCell ref="AS41:BB41"/>
    <mergeCell ref="K42:Q42"/>
    <mergeCell ref="R42:AA42"/>
    <mergeCell ref="AL42:AR42"/>
    <mergeCell ref="AS42:BB42"/>
    <mergeCell ref="K40:Q40"/>
    <mergeCell ref="R40:AA40"/>
    <mergeCell ref="AL40:AR40"/>
    <mergeCell ref="AS40:BB40"/>
    <mergeCell ref="AL43:AR43"/>
    <mergeCell ref="AS43:BB43"/>
    <mergeCell ref="K44:Q44"/>
    <mergeCell ref="R44:AA44"/>
    <mergeCell ref="AL44:AR44"/>
    <mergeCell ref="AS44:BB44"/>
    <mergeCell ref="C43:G44"/>
    <mergeCell ref="H43:J44"/>
    <mergeCell ref="K43:Q43"/>
    <mergeCell ref="R43:AA43"/>
    <mergeCell ref="AD43:AH44"/>
    <mergeCell ref="AI43:AK44"/>
    <mergeCell ref="AL45:AR45"/>
    <mergeCell ref="AS45:BB45"/>
    <mergeCell ref="K46:Q46"/>
    <mergeCell ref="R46:AA46"/>
    <mergeCell ref="AL46:AR46"/>
    <mergeCell ref="AS46:BB46"/>
    <mergeCell ref="C45:G46"/>
    <mergeCell ref="H45:J46"/>
    <mergeCell ref="K45:Q45"/>
    <mergeCell ref="R45:AA45"/>
    <mergeCell ref="AD45:AH46"/>
    <mergeCell ref="AI45:AK46"/>
    <mergeCell ref="AL47:AR47"/>
    <mergeCell ref="AS47:BB47"/>
    <mergeCell ref="K48:Q48"/>
    <mergeCell ref="R48:AA48"/>
    <mergeCell ref="AL48:AR48"/>
    <mergeCell ref="AS48:BB48"/>
    <mergeCell ref="C47:G48"/>
    <mergeCell ref="H47:J48"/>
    <mergeCell ref="K47:Q47"/>
    <mergeCell ref="R47:AA47"/>
    <mergeCell ref="AD47:AH48"/>
    <mergeCell ref="AI47:AK48"/>
    <mergeCell ref="D49:AA49"/>
    <mergeCell ref="AE49:BB49"/>
    <mergeCell ref="C50:C54"/>
    <mergeCell ref="D50:F50"/>
    <mergeCell ref="G50:AA51"/>
    <mergeCell ref="AD50:AD54"/>
    <mergeCell ref="AE50:AG50"/>
    <mergeCell ref="AH50:BB51"/>
    <mergeCell ref="D51:F51"/>
    <mergeCell ref="AE51:AG51"/>
    <mergeCell ref="D52:F53"/>
    <mergeCell ref="G52:M53"/>
    <mergeCell ref="N52:AA52"/>
    <mergeCell ref="AE52:AG53"/>
    <mergeCell ref="AH52:AN53"/>
    <mergeCell ref="AO52:BB52"/>
    <mergeCell ref="N53:N54"/>
    <mergeCell ref="O53:O54"/>
    <mergeCell ref="P53:P54"/>
    <mergeCell ref="Q53:R54"/>
    <mergeCell ref="AA53:AA54"/>
    <mergeCell ref="AO53:AO54"/>
    <mergeCell ref="AP53:AP54"/>
    <mergeCell ref="AQ53:AQ54"/>
    <mergeCell ref="Z57:AA58"/>
    <mergeCell ref="BA57:BB58"/>
    <mergeCell ref="C56:G56"/>
    <mergeCell ref="I56:K56"/>
    <mergeCell ref="M56:AA56"/>
    <mergeCell ref="AD56:AH56"/>
    <mergeCell ref="AJ56:AL56"/>
    <mergeCell ref="AN56:BB56"/>
    <mergeCell ref="AY53:AY54"/>
    <mergeCell ref="AZ53:AZ54"/>
    <mergeCell ref="BA53:BA54"/>
    <mergeCell ref="BB53:BB54"/>
    <mergeCell ref="D54:F54"/>
    <mergeCell ref="K54:M54"/>
    <mergeCell ref="AE54:AG54"/>
    <mergeCell ref="AL54:AN54"/>
    <mergeCell ref="AR53:AS54"/>
    <mergeCell ref="AT53:AT54"/>
    <mergeCell ref="AU53:AU54"/>
    <mergeCell ref="AV53:AV54"/>
    <mergeCell ref="AW53:AW54"/>
    <mergeCell ref="AX53:AX54"/>
    <mergeCell ref="Y53:Y54"/>
    <mergeCell ref="Z53:Z54"/>
    <mergeCell ref="S53:S54"/>
    <mergeCell ref="T53:T54"/>
    <mergeCell ref="U53:U54"/>
    <mergeCell ref="V53:V54"/>
    <mergeCell ref="W53:W54"/>
    <mergeCell ref="X53:X54"/>
  </mergeCells>
  <phoneticPr fontId="18"/>
  <pageMargins left="7.874015748031496E-2" right="7.874015748031496E-2" top="0.23622047244094491" bottom="0.23622047244094491" header="0" footer="0"/>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BD61"/>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5.5" style="1" customWidth="1"/>
    <col min="4" max="4" width="5" style="1" customWidth="1"/>
    <col min="5" max="6" width="1.625" style="1" customWidth="1"/>
    <col min="7" max="7" width="1.25" style="1" customWidth="1"/>
    <col min="8" max="8" width="2.375" style="1" customWidth="1"/>
    <col min="9" max="9" width="2.125" style="1" customWidth="1"/>
    <col min="10" max="10" width="10.875" style="1" customWidth="1"/>
    <col min="11" max="11" width="8" style="1" customWidth="1"/>
    <col min="12" max="12" width="2.625" style="1" customWidth="1"/>
    <col min="13" max="13" width="0.875" style="1" customWidth="1"/>
    <col min="14" max="16" width="1.875" style="1" customWidth="1"/>
    <col min="17" max="17" width="1.25" style="1" customWidth="1"/>
    <col min="18" max="18" width="0.5" style="1" customWidth="1"/>
    <col min="19" max="27" width="1.875" style="1" customWidth="1"/>
    <col min="28" max="28" width="5.75" style="1" customWidth="1"/>
    <col min="29" max="29" width="3.75" style="1" customWidth="1"/>
    <col min="30" max="30" width="5.5" style="1" customWidth="1"/>
    <col min="31" max="31" width="5" style="1" customWidth="1"/>
    <col min="32" max="33" width="1.625" style="1" customWidth="1"/>
    <col min="34" max="34" width="1.25" style="1" customWidth="1"/>
    <col min="35" max="35" width="2.375" style="1" customWidth="1"/>
    <col min="36" max="36" width="2.125" style="1" customWidth="1"/>
    <col min="37" max="37" width="10.875" style="1" customWidth="1"/>
    <col min="38" max="38" width="8" style="1" customWidth="1"/>
    <col min="39" max="39" width="2.625" style="1" customWidth="1"/>
    <col min="40" max="40" width="0.875" style="1" customWidth="1"/>
    <col min="41" max="43" width="1.875" style="1" customWidth="1"/>
    <col min="44" max="44" width="1.25" style="1" customWidth="1"/>
    <col min="45" max="45" width="0.5" style="1" customWidth="1"/>
    <col min="46" max="54" width="1.875" style="1" customWidth="1"/>
    <col min="55" max="55" width="1.5" style="1" customWidth="1"/>
    <col min="56" max="64" width="9" style="1"/>
    <col min="65" max="65" width="9" style="1" customWidth="1"/>
    <col min="66" max="16384" width="9" style="1"/>
  </cols>
  <sheetData>
    <row r="1" spans="3:55" ht="7.5" customHeight="1" x14ac:dyDescent="0.15">
      <c r="AB1" s="12"/>
      <c r="AC1" s="12"/>
    </row>
    <row r="2" spans="3:55" ht="13.5" customHeight="1" x14ac:dyDescent="0.15">
      <c r="C2" s="13"/>
      <c r="D2" s="46" t="str">
        <f>入力!C4</f>
        <v>令和</v>
      </c>
      <c r="E2" s="14"/>
      <c r="F2" s="236" t="str">
        <f>IF(入力!$D$4="","",入力!$D$4)</f>
        <v/>
      </c>
      <c r="G2" s="236"/>
      <c r="H2" s="45" t="s">
        <v>28</v>
      </c>
      <c r="I2" s="13"/>
      <c r="J2" s="44"/>
      <c r="K2" s="37"/>
      <c r="L2" s="37"/>
      <c r="M2" s="36"/>
      <c r="N2" s="13"/>
      <c r="O2" s="13"/>
      <c r="P2" s="13"/>
      <c r="Q2" s="13"/>
      <c r="R2" s="13"/>
      <c r="S2" s="13"/>
      <c r="T2" s="13"/>
      <c r="U2" s="13"/>
      <c r="V2" s="13"/>
      <c r="W2" s="13"/>
      <c r="X2" s="13"/>
      <c r="Y2" s="13"/>
      <c r="Z2" s="13"/>
      <c r="AA2" s="14"/>
      <c r="AB2" s="38"/>
      <c r="AC2" s="2"/>
      <c r="AD2" s="13"/>
      <c r="AE2" s="46" t="str">
        <f>入力!C4</f>
        <v>令和</v>
      </c>
      <c r="AF2" s="14"/>
      <c r="AG2" s="236" t="str">
        <f>IF(入力!$D$4="","",入力!$D$4)</f>
        <v/>
      </c>
      <c r="AH2" s="236"/>
      <c r="AI2" s="45" t="s">
        <v>28</v>
      </c>
      <c r="AJ2" s="13"/>
      <c r="AK2" s="44"/>
      <c r="AL2" s="37"/>
      <c r="AM2" s="37"/>
      <c r="AN2" s="36"/>
      <c r="AO2" s="13"/>
      <c r="AP2" s="13"/>
      <c r="AQ2" s="13"/>
      <c r="AR2" s="13"/>
      <c r="AS2" s="13"/>
      <c r="AT2" s="13"/>
      <c r="AU2" s="13"/>
      <c r="AV2" s="13"/>
      <c r="AW2" s="13"/>
      <c r="AX2" s="13"/>
      <c r="AY2" s="13"/>
      <c r="AZ2" s="13"/>
      <c r="BA2" s="13"/>
      <c r="BB2" s="14"/>
      <c r="BC2" s="2"/>
    </row>
    <row r="3" spans="3:55" ht="6.95" customHeight="1" x14ac:dyDescent="0.15">
      <c r="AB3" s="12"/>
    </row>
    <row r="4" spans="3:55" ht="11.1" customHeight="1" x14ac:dyDescent="0.15">
      <c r="C4" s="237" t="s">
        <v>0</v>
      </c>
      <c r="D4" s="145" t="s">
        <v>8</v>
      </c>
      <c r="E4" s="146"/>
      <c r="F4" s="146"/>
      <c r="G4" s="239" t="str">
        <f>IF(入力!$D$9="","",IF(INDEX(データ!$H$3:$O$48,MATCH("住所",データ!$G$3:$G$48,0),MATCH(入力!$D$9,データ!$H$2:$O$2,0))="","",INDEX(データ!$H$3:$O$48,MATCH("住所",データ!$G$3:$G$48,0),MATCH(入力!$D$9,データ!$H$2:$O$2,0))))</f>
        <v/>
      </c>
      <c r="H4" s="148"/>
      <c r="I4" s="148"/>
      <c r="J4" s="148"/>
      <c r="K4" s="148"/>
      <c r="L4" s="148"/>
      <c r="M4" s="148"/>
      <c r="N4" s="148"/>
      <c r="O4" s="148"/>
      <c r="P4" s="148"/>
      <c r="Q4" s="148"/>
      <c r="R4" s="148"/>
      <c r="S4" s="148"/>
      <c r="T4" s="148"/>
      <c r="U4" s="148"/>
      <c r="V4" s="148"/>
      <c r="W4" s="148"/>
      <c r="X4" s="148"/>
      <c r="Y4" s="148"/>
      <c r="Z4" s="148"/>
      <c r="AA4" s="149"/>
      <c r="AB4" s="3"/>
      <c r="AC4" s="3"/>
      <c r="AD4" s="237" t="s">
        <v>0</v>
      </c>
      <c r="AE4" s="145" t="s">
        <v>8</v>
      </c>
      <c r="AF4" s="146"/>
      <c r="AG4" s="146"/>
      <c r="AH4" s="239" t="str">
        <f>IF(入力!$E$9="","",IF(INDEX(データ!$H$3:$O$48,MATCH("住所",データ!$G$3:$G$48,0),MATCH(入力!$E$9,データ!$H$2:$O$2,0))="","",INDEX(データ!$H$3:$O$48,MATCH("住所",データ!$G$3:$G$48,0),MATCH(入力!$E$9,データ!$H$2:$O$2,0))))</f>
        <v/>
      </c>
      <c r="AI4" s="148"/>
      <c r="AJ4" s="148"/>
      <c r="AK4" s="148"/>
      <c r="AL4" s="148"/>
      <c r="AM4" s="148"/>
      <c r="AN4" s="148"/>
      <c r="AO4" s="148"/>
      <c r="AP4" s="148"/>
      <c r="AQ4" s="148"/>
      <c r="AR4" s="148"/>
      <c r="AS4" s="148"/>
      <c r="AT4" s="148"/>
      <c r="AU4" s="148"/>
      <c r="AV4" s="148"/>
      <c r="AW4" s="148"/>
      <c r="AX4" s="148"/>
      <c r="AY4" s="148"/>
      <c r="AZ4" s="148"/>
      <c r="BA4" s="148"/>
      <c r="BB4" s="149"/>
      <c r="BC4" s="3"/>
    </row>
    <row r="5" spans="3:55" ht="11.1" customHeight="1" x14ac:dyDescent="0.15">
      <c r="C5" s="238"/>
      <c r="D5" s="152" t="s">
        <v>1</v>
      </c>
      <c r="E5" s="153"/>
      <c r="F5" s="153"/>
      <c r="G5" s="240"/>
      <c r="H5" s="150"/>
      <c r="I5" s="150"/>
      <c r="J5" s="150"/>
      <c r="K5" s="150"/>
      <c r="L5" s="150"/>
      <c r="M5" s="150"/>
      <c r="N5" s="150"/>
      <c r="O5" s="150"/>
      <c r="P5" s="150"/>
      <c r="Q5" s="150"/>
      <c r="R5" s="150"/>
      <c r="S5" s="150"/>
      <c r="T5" s="150"/>
      <c r="U5" s="150"/>
      <c r="V5" s="150"/>
      <c r="W5" s="150"/>
      <c r="X5" s="150"/>
      <c r="Y5" s="150"/>
      <c r="Z5" s="150"/>
      <c r="AA5" s="151"/>
      <c r="AB5" s="3"/>
      <c r="AC5" s="3"/>
      <c r="AD5" s="238"/>
      <c r="AE5" s="152" t="s">
        <v>1</v>
      </c>
      <c r="AF5" s="153"/>
      <c r="AG5" s="153"/>
      <c r="AH5" s="240"/>
      <c r="AI5" s="150"/>
      <c r="AJ5" s="150"/>
      <c r="AK5" s="150"/>
      <c r="AL5" s="150"/>
      <c r="AM5" s="150"/>
      <c r="AN5" s="150"/>
      <c r="AO5" s="150"/>
      <c r="AP5" s="150"/>
      <c r="AQ5" s="150"/>
      <c r="AR5" s="150"/>
      <c r="AS5" s="150"/>
      <c r="AT5" s="150"/>
      <c r="AU5" s="150"/>
      <c r="AV5" s="150"/>
      <c r="AW5" s="150"/>
      <c r="AX5" s="150"/>
      <c r="AY5" s="150"/>
      <c r="AZ5" s="150"/>
      <c r="BA5" s="150"/>
      <c r="BB5" s="151"/>
      <c r="BC5" s="3"/>
    </row>
    <row r="6" spans="3:55" ht="8.1" customHeight="1" x14ac:dyDescent="0.15">
      <c r="C6" s="221" t="s">
        <v>2</v>
      </c>
      <c r="D6" s="223" t="s">
        <v>3</v>
      </c>
      <c r="E6" s="224"/>
      <c r="F6" s="224"/>
      <c r="G6" s="227" t="str">
        <f>IF(入力!$D$9="","",IF(INDEX(データ!$H$3:$O$48,MATCH("名称",データ!$G$3:$G$48,0),MATCH(入力!$D$9,データ!$H$2:$O$2,0))="","",INDEX(データ!$H$3:$O$48,MATCH("名称",データ!$G$3:$G$48,0),MATCH(入力!$D$9,データ!$H$2:$O$2,0))))</f>
        <v/>
      </c>
      <c r="H6" s="228"/>
      <c r="I6" s="228"/>
      <c r="J6" s="228"/>
      <c r="K6" s="228"/>
      <c r="L6" s="228"/>
      <c r="M6" s="228"/>
      <c r="N6" s="231" t="s">
        <v>121</v>
      </c>
      <c r="O6" s="232"/>
      <c r="P6" s="232"/>
      <c r="Q6" s="232"/>
      <c r="R6" s="232"/>
      <c r="S6" s="232"/>
      <c r="T6" s="232"/>
      <c r="U6" s="232"/>
      <c r="V6" s="232"/>
      <c r="W6" s="232"/>
      <c r="X6" s="232"/>
      <c r="Y6" s="232"/>
      <c r="Z6" s="232"/>
      <c r="AA6" s="233"/>
      <c r="AB6" s="4"/>
      <c r="AC6" s="4"/>
      <c r="AD6" s="221" t="s">
        <v>2</v>
      </c>
      <c r="AE6" s="223" t="s">
        <v>3</v>
      </c>
      <c r="AF6" s="224"/>
      <c r="AG6" s="224"/>
      <c r="AH6" s="227" t="str">
        <f>IF(入力!$E$9="","",IF(INDEX(データ!$H$3:$O$48,MATCH("名称",データ!$G$3:$G$48,0),MATCH(入力!$E$9,データ!$H$2:$O$2,0))="","",INDEX(データ!$H$3:$O$48,MATCH("名称",データ!$G$3:$G$48,0),MATCH(入力!$E$9,データ!$H$2:$O$2,0))))</f>
        <v/>
      </c>
      <c r="AI6" s="228"/>
      <c r="AJ6" s="228"/>
      <c r="AK6" s="228"/>
      <c r="AL6" s="228"/>
      <c r="AM6" s="228"/>
      <c r="AN6" s="228"/>
      <c r="AO6" s="231" t="s">
        <v>121</v>
      </c>
      <c r="AP6" s="232"/>
      <c r="AQ6" s="232"/>
      <c r="AR6" s="232"/>
      <c r="AS6" s="232"/>
      <c r="AT6" s="232"/>
      <c r="AU6" s="232"/>
      <c r="AV6" s="232"/>
      <c r="AW6" s="232"/>
      <c r="AX6" s="232"/>
      <c r="AY6" s="232"/>
      <c r="AZ6" s="232"/>
      <c r="BA6" s="232"/>
      <c r="BB6" s="233"/>
      <c r="BC6" s="4"/>
    </row>
    <row r="7" spans="3:55" ht="3" customHeight="1" x14ac:dyDescent="0.15">
      <c r="C7" s="221"/>
      <c r="D7" s="225"/>
      <c r="E7" s="226"/>
      <c r="F7" s="226"/>
      <c r="G7" s="229"/>
      <c r="H7" s="230"/>
      <c r="I7" s="230"/>
      <c r="J7" s="230"/>
      <c r="K7" s="230"/>
      <c r="L7" s="230"/>
      <c r="M7" s="230"/>
      <c r="N7" s="135"/>
      <c r="O7" s="137"/>
      <c r="P7" s="137"/>
      <c r="Q7" s="137"/>
      <c r="R7" s="234"/>
      <c r="S7" s="137"/>
      <c r="T7" s="137"/>
      <c r="U7" s="137"/>
      <c r="V7" s="137"/>
      <c r="W7" s="181"/>
      <c r="X7" s="137"/>
      <c r="Y7" s="137"/>
      <c r="Z7" s="181"/>
      <c r="AA7" s="183"/>
      <c r="AB7" s="4"/>
      <c r="AC7" s="4"/>
      <c r="AD7" s="221"/>
      <c r="AE7" s="225"/>
      <c r="AF7" s="226"/>
      <c r="AG7" s="226"/>
      <c r="AH7" s="229"/>
      <c r="AI7" s="230"/>
      <c r="AJ7" s="230"/>
      <c r="AK7" s="230"/>
      <c r="AL7" s="230"/>
      <c r="AM7" s="230"/>
      <c r="AN7" s="230"/>
      <c r="AO7" s="135"/>
      <c r="AP7" s="137"/>
      <c r="AQ7" s="137"/>
      <c r="AR7" s="137"/>
      <c r="AS7" s="234"/>
      <c r="AT7" s="137"/>
      <c r="AU7" s="137"/>
      <c r="AV7" s="137"/>
      <c r="AW7" s="137"/>
      <c r="AX7" s="181"/>
      <c r="AY7" s="137"/>
      <c r="AZ7" s="137"/>
      <c r="BA7" s="181"/>
      <c r="BB7" s="183"/>
      <c r="BC7" s="4"/>
    </row>
    <row r="8" spans="3:55" ht="11.1" customHeight="1" x14ac:dyDescent="0.15">
      <c r="C8" s="222"/>
      <c r="D8" s="185" t="s">
        <v>4</v>
      </c>
      <c r="E8" s="186"/>
      <c r="F8" s="186"/>
      <c r="G8" s="229"/>
      <c r="H8" s="230"/>
      <c r="I8" s="230"/>
      <c r="J8" s="230"/>
      <c r="K8" s="230"/>
      <c r="L8" s="230"/>
      <c r="M8" s="230"/>
      <c r="N8" s="136"/>
      <c r="O8" s="138"/>
      <c r="P8" s="138"/>
      <c r="Q8" s="138"/>
      <c r="R8" s="235"/>
      <c r="S8" s="138"/>
      <c r="T8" s="138"/>
      <c r="U8" s="138"/>
      <c r="V8" s="138"/>
      <c r="W8" s="182"/>
      <c r="X8" s="138"/>
      <c r="Y8" s="138"/>
      <c r="Z8" s="182"/>
      <c r="AA8" s="184"/>
      <c r="AB8" s="4"/>
      <c r="AC8" s="4"/>
      <c r="AD8" s="222"/>
      <c r="AE8" s="185" t="s">
        <v>4</v>
      </c>
      <c r="AF8" s="186"/>
      <c r="AG8" s="186"/>
      <c r="AH8" s="229"/>
      <c r="AI8" s="230"/>
      <c r="AJ8" s="230"/>
      <c r="AK8" s="230"/>
      <c r="AL8" s="230"/>
      <c r="AM8" s="230"/>
      <c r="AN8" s="230"/>
      <c r="AO8" s="136"/>
      <c r="AP8" s="138"/>
      <c r="AQ8" s="138"/>
      <c r="AR8" s="138"/>
      <c r="AS8" s="235"/>
      <c r="AT8" s="138"/>
      <c r="AU8" s="138"/>
      <c r="AV8" s="138"/>
      <c r="AW8" s="138"/>
      <c r="AX8" s="182"/>
      <c r="AY8" s="138"/>
      <c r="AZ8" s="138"/>
      <c r="BA8" s="182"/>
      <c r="BB8" s="184"/>
      <c r="BC8" s="4"/>
    </row>
    <row r="9" spans="3:55" ht="15.95" customHeight="1" x14ac:dyDescent="0.15">
      <c r="C9" s="187" t="s">
        <v>30</v>
      </c>
      <c r="D9" s="188"/>
      <c r="E9" s="188"/>
      <c r="F9" s="188"/>
      <c r="G9" s="189"/>
      <c r="H9" s="190" t="s">
        <v>32</v>
      </c>
      <c r="I9" s="191"/>
      <c r="J9" s="192"/>
      <c r="K9" s="193" t="s">
        <v>35</v>
      </c>
      <c r="L9" s="194"/>
      <c r="M9" s="194"/>
      <c r="N9" s="194"/>
      <c r="O9" s="194"/>
      <c r="P9" s="194"/>
      <c r="Q9" s="195"/>
      <c r="R9" s="196" t="s">
        <v>37</v>
      </c>
      <c r="S9" s="197"/>
      <c r="T9" s="197"/>
      <c r="U9" s="197"/>
      <c r="V9" s="197"/>
      <c r="W9" s="197"/>
      <c r="X9" s="197"/>
      <c r="Y9" s="197"/>
      <c r="Z9" s="197"/>
      <c r="AA9" s="198"/>
      <c r="AB9" s="10"/>
      <c r="AC9" s="10"/>
      <c r="AD9" s="187" t="s">
        <v>30</v>
      </c>
      <c r="AE9" s="188"/>
      <c r="AF9" s="188"/>
      <c r="AG9" s="188"/>
      <c r="AH9" s="189"/>
      <c r="AI9" s="190" t="s">
        <v>32</v>
      </c>
      <c r="AJ9" s="191"/>
      <c r="AK9" s="192"/>
      <c r="AL9" s="193" t="s">
        <v>35</v>
      </c>
      <c r="AM9" s="194"/>
      <c r="AN9" s="194"/>
      <c r="AO9" s="194"/>
      <c r="AP9" s="194"/>
      <c r="AQ9" s="194"/>
      <c r="AR9" s="195"/>
      <c r="AS9" s="196" t="s">
        <v>37</v>
      </c>
      <c r="AT9" s="197"/>
      <c r="AU9" s="197"/>
      <c r="AV9" s="197"/>
      <c r="AW9" s="197"/>
      <c r="AX9" s="197"/>
      <c r="AY9" s="197"/>
      <c r="AZ9" s="197"/>
      <c r="BA9" s="197"/>
      <c r="BB9" s="198"/>
      <c r="BC9" s="10"/>
    </row>
    <row r="10" spans="3:55" ht="17.25" customHeight="1" x14ac:dyDescent="0.15">
      <c r="C10" s="199" t="str">
        <f>IF(入力!$D$9="","",IF(INDEX(データ!$H$3:$O$48,MATCH("区分",データ!$G$3:$G$48,0),MATCH(入力!$D$9,データ!$H$2:$O$2,0))="","",INDEX(データ!$H$3:$O$48,MATCH("区分",データ!$G$3:$G$48,0),MATCH(入力!$D$9,データ!$H$2:$O$2,0))))</f>
        <v/>
      </c>
      <c r="D10" s="200"/>
      <c r="E10" s="200"/>
      <c r="F10" s="200"/>
      <c r="G10" s="201"/>
      <c r="H10" s="205" t="str">
        <f>IF(入力!$D$9="","",IF(INDEX(データ!$H$3:$O$48,MATCH("細目",データ!$G$3:$G$48,0),MATCH(入力!$D$9,データ!$H$2:$O$2,0))="","",INDEX(データ!$H$3:$O$48,MATCH("細目",データ!$G$3:$G$48,0),MATCH(入力!$D$9,データ!$H$2:$O$2,0))))</f>
        <v/>
      </c>
      <c r="I10" s="206"/>
      <c r="J10" s="207"/>
      <c r="K10" s="211" t="str">
        <f>IF(入力!$D$9="","",IF(INDEX(データ!$H$3:$O$48,MATCH("支払金額",データ!$G$3:$G$48,0),MATCH(入力!$D$9,データ!$H$2:$O$2,0))="","",INDEX(データ!$H$3:$O$48,MATCH("支払金額",データ!$G$3:$G$48,0),MATCH(入力!$D$9,データ!$H$2:$O$2,0))))</f>
        <v/>
      </c>
      <c r="L10" s="212"/>
      <c r="M10" s="212"/>
      <c r="N10" s="212"/>
      <c r="O10" s="212"/>
      <c r="P10" s="212"/>
      <c r="Q10" s="213"/>
      <c r="R10" s="214" t="str">
        <f>IF(入力!$D$9="","",IF(INDEX(データ!$H$3:$O$48,MATCH("源泉",データ!$G$3:$G$48,0),MATCH(入力!$D$9,データ!$H$2:$O$2,0))="","",INDEX(データ!$H$3:$O$48,MATCH("源泉",データ!$G$3:$G$48,0),MATCH(入力!$D$9,データ!$H$2:$O$2,0))))</f>
        <v/>
      </c>
      <c r="S10" s="215"/>
      <c r="T10" s="215"/>
      <c r="U10" s="215"/>
      <c r="V10" s="215"/>
      <c r="W10" s="215"/>
      <c r="X10" s="215"/>
      <c r="Y10" s="215"/>
      <c r="Z10" s="215"/>
      <c r="AA10" s="216"/>
      <c r="AB10" s="7"/>
      <c r="AC10" s="7"/>
      <c r="AD10" s="199" t="str">
        <f>IF(入力!$E$9="","",IF(INDEX(データ!$H$3:$O$48,MATCH("区分",データ!$G$3:$G$48,0),MATCH(入力!$E$9,データ!$H$2:$O$2,0))="","",INDEX(データ!$H$3:$O$48,MATCH("区分",データ!$G$3:$G$48,0),MATCH(入力!$E$9,データ!$H$2:$O$2,0))))</f>
        <v/>
      </c>
      <c r="AE10" s="200"/>
      <c r="AF10" s="200"/>
      <c r="AG10" s="200"/>
      <c r="AH10" s="201"/>
      <c r="AI10" s="205" t="str">
        <f>IF(入力!$E$9="","",IF(INDEX(データ!$H$3:$O$48,MATCH("細目",データ!$G$3:$G$48,0),MATCH(入力!$E$9,データ!$H$2:$O$2,0))="","",INDEX(データ!$H$3:$O$48,MATCH("細目",データ!$G$3:$G$48,0),MATCH(入力!$E$9,データ!$H$2:$O$2,0))))</f>
        <v/>
      </c>
      <c r="AJ10" s="206"/>
      <c r="AK10" s="207"/>
      <c r="AL10" s="211" t="str">
        <f>IF(入力!$E$9="","",IF(INDEX(データ!$H$3:$O$48,MATCH("支払金額",データ!$G$3:$G$48,0),MATCH(入力!$E$9,データ!$H$2:$O$2,0))="","",INDEX(データ!$H$3:$O$48,MATCH("支払金額",データ!$G$3:$G$48,0),MATCH(入力!$E$9,データ!$H$2:$O$2,0))))</f>
        <v/>
      </c>
      <c r="AM10" s="212"/>
      <c r="AN10" s="212"/>
      <c r="AO10" s="212"/>
      <c r="AP10" s="212"/>
      <c r="AQ10" s="212"/>
      <c r="AR10" s="213"/>
      <c r="AS10" s="214" t="str">
        <f>IF(入力!$E$9="","",IF(INDEX(データ!$H$3:$O$48,MATCH("源泉",データ!$G$3:$G$48,0),MATCH(入力!$E$9,データ!$H$2:$O$2,0))="","",INDEX(データ!$H$3:$O$48,MATCH("源泉",データ!$G$3:$G$48,0),MATCH(入力!$E$9,データ!$H$2:$O$2,0))))</f>
        <v/>
      </c>
      <c r="AT10" s="215"/>
      <c r="AU10" s="215"/>
      <c r="AV10" s="215"/>
      <c r="AW10" s="215"/>
      <c r="AX10" s="215"/>
      <c r="AY10" s="215"/>
      <c r="AZ10" s="215"/>
      <c r="BA10" s="215"/>
      <c r="BB10" s="216"/>
      <c r="BC10" s="7"/>
    </row>
    <row r="11" spans="3:55" ht="11.45" customHeight="1" x14ac:dyDescent="0.15">
      <c r="C11" s="202"/>
      <c r="D11" s="203"/>
      <c r="E11" s="203"/>
      <c r="F11" s="203"/>
      <c r="G11" s="204"/>
      <c r="H11" s="208"/>
      <c r="I11" s="209"/>
      <c r="J11" s="210"/>
      <c r="K11" s="217" t="str">
        <f>IF(入力!$D$9="","",IF(INDEX(データ!$H$3:$O$48,MATCH("支払金額２",データ!$G$3:$G$48,0),MATCH(入力!$D$9,データ!$H$2:$O$2,0))="","",INDEX(データ!$H$3:$O$48,MATCH("支払金額２",データ!$G$3:$G$48,0),MATCH(入力!$D$9,データ!$H$2:$O$2,0))))</f>
        <v/>
      </c>
      <c r="L11" s="218"/>
      <c r="M11" s="218"/>
      <c r="N11" s="218"/>
      <c r="O11" s="218"/>
      <c r="P11" s="218"/>
      <c r="Q11" s="219"/>
      <c r="R11" s="217" t="str">
        <f>IF(入力!$D$9="","",IF(INDEX(データ!$H$3:$O$48,MATCH("源泉２",データ!$G$3:$G$48,0),MATCH(入力!$D$9,データ!$H$2:$O$2,0))="","",INDEX(データ!$H$3:$O$48,MATCH("源泉２",データ!$G$3:$G$48,0),MATCH(入力!$D$9,データ!$H$2:$O$2,0))))</f>
        <v/>
      </c>
      <c r="S11" s="218"/>
      <c r="T11" s="218"/>
      <c r="U11" s="218"/>
      <c r="V11" s="218"/>
      <c r="W11" s="218"/>
      <c r="X11" s="218"/>
      <c r="Y11" s="218"/>
      <c r="Z11" s="218"/>
      <c r="AA11" s="220"/>
      <c r="AB11" s="7"/>
      <c r="AC11" s="7"/>
      <c r="AD11" s="202"/>
      <c r="AE11" s="203"/>
      <c r="AF11" s="203"/>
      <c r="AG11" s="203"/>
      <c r="AH11" s="204"/>
      <c r="AI11" s="208"/>
      <c r="AJ11" s="209"/>
      <c r="AK11" s="210"/>
      <c r="AL11" s="217" t="str">
        <f>IF(入力!$E$9="","",IF(INDEX(データ!$H$3:$O$48,MATCH("支払金額２",データ!$G$3:$G$48,0),MATCH(入力!$E$9,データ!$H$2:$O$2,0))="","",INDEX(データ!$H$3:$O$48,MATCH("支払金額２",データ!$G$3:$G$48,0),MATCH(入力!$E$9,データ!$H$2:$O$2,0))))</f>
        <v/>
      </c>
      <c r="AM11" s="218"/>
      <c r="AN11" s="218"/>
      <c r="AO11" s="218"/>
      <c r="AP11" s="218"/>
      <c r="AQ11" s="218"/>
      <c r="AR11" s="219"/>
      <c r="AS11" s="217" t="str">
        <f>IF(入力!$E$9="","",IF(INDEX(データ!$H$3:$O$48,MATCH("源泉２",データ!$G$3:$G$48,0),MATCH(入力!$E$9,データ!$H$2:$O$2,0))="","",INDEX(データ!$H$3:$O$48,MATCH("源泉２",データ!$G$3:$G$48,0),MATCH(入力!$E$9,データ!$H$2:$O$2,0))))</f>
        <v/>
      </c>
      <c r="AT11" s="218"/>
      <c r="AU11" s="218"/>
      <c r="AV11" s="218"/>
      <c r="AW11" s="218"/>
      <c r="AX11" s="218"/>
      <c r="AY11" s="218"/>
      <c r="AZ11" s="218"/>
      <c r="BA11" s="218"/>
      <c r="BB11" s="220"/>
      <c r="BC11" s="7"/>
    </row>
    <row r="12" spans="3:55" ht="11.1" customHeight="1" x14ac:dyDescent="0.15">
      <c r="C12" s="248" t="str">
        <f>IF(入力!$D$9="","",IF(INDEX(データ!$H$3:$O$48,MATCH("区分２",データ!$G$3:$G$48,0),MATCH(入力!$D$9,データ!$H$2:$O$2,0))="","",INDEX(データ!$H$3:$O$48,MATCH("区分２",データ!$G$3:$G$48,0),MATCH(入力!$D$9,データ!$H$2:$O$2,0))))</f>
        <v/>
      </c>
      <c r="D12" s="249"/>
      <c r="E12" s="249"/>
      <c r="F12" s="249"/>
      <c r="G12" s="250"/>
      <c r="H12" s="254" t="str">
        <f>IF(入力!$D$9="","",IF(INDEX(データ!$H$3:$O$48,MATCH("細目２",データ!$G$3:$G$48,0),MATCH(入力!$D$9,データ!$H$2:$O$2,0))="","",INDEX(データ!$H$3:$O$48,MATCH("細目２",データ!$G$3:$G$48,0),MATCH(入力!$D$9,データ!$H$2:$O$2,0))))</f>
        <v/>
      </c>
      <c r="I12" s="255"/>
      <c r="J12" s="256"/>
      <c r="K12" s="241" t="str">
        <f>IF(入力!$D$9="","",IF(INDEX(データ!$H$3:$O$48,MATCH("支払金額３",データ!$G$3:$G$48,0),MATCH(入力!$D$9,データ!$H$2:$O$2,0))="","",INDEX(データ!$H$3:$O$48,MATCH("支払金額３",データ!$G$3:$G$48,0),MATCH(入力!$D$9,データ!$H$2:$O$2,0))))</f>
        <v/>
      </c>
      <c r="L12" s="242"/>
      <c r="M12" s="242"/>
      <c r="N12" s="242"/>
      <c r="O12" s="242"/>
      <c r="P12" s="242"/>
      <c r="Q12" s="257"/>
      <c r="R12" s="241" t="str">
        <f>IF(入力!$D$9="","",IF(INDEX(データ!$H$3:$O$48,MATCH("源泉３",データ!$G$3:$G$48,0),MATCH(入力!$D$9,データ!$H$2:$O$2,0))="","",INDEX(データ!$H$3:$O$48,MATCH("源泉３",データ!$G$3:$G$48,0),MATCH(入力!$D$9,データ!$H$2:$O$2,0))))</f>
        <v/>
      </c>
      <c r="S12" s="242"/>
      <c r="T12" s="242"/>
      <c r="U12" s="242"/>
      <c r="V12" s="242"/>
      <c r="W12" s="242"/>
      <c r="X12" s="242"/>
      <c r="Y12" s="242"/>
      <c r="Z12" s="242"/>
      <c r="AA12" s="243"/>
      <c r="AB12" s="7"/>
      <c r="AC12" s="7"/>
      <c r="AD12" s="248" t="str">
        <f>IF(入力!$E$9="","",IF(INDEX(データ!$H$3:$O$48,MATCH("区分２",データ!$G$3:$G$48,0),MATCH(入力!$E$9,データ!$H$2:$O$2,0))="","",INDEX(データ!$H$3:$O$48,MATCH("区分２",データ!$G$3:$G$48,0),MATCH(入力!$E$9,データ!$H$2:$O$2,0))))</f>
        <v/>
      </c>
      <c r="AE12" s="249"/>
      <c r="AF12" s="249"/>
      <c r="AG12" s="249"/>
      <c r="AH12" s="250"/>
      <c r="AI12" s="254" t="str">
        <f>IF(入力!$E$9="","",IF(INDEX(データ!$H$3:$O$48,MATCH("細目２",データ!$G$3:$G$48,0),MATCH(入力!$E$9,データ!$H$2:$O$2,0))="","",INDEX(データ!$H$3:$O$48,MATCH("細目２",データ!$G$3:$G$48,0),MATCH(入力!$E$9,データ!$H$2:$O$2,0))))</f>
        <v/>
      </c>
      <c r="AJ12" s="255"/>
      <c r="AK12" s="256"/>
      <c r="AL12" s="241" t="str">
        <f>IF(入力!$E$9="","",IF(INDEX(データ!$H$3:$O$48,MATCH("支払金額３",データ!$G$3:$G$48,0),MATCH(入力!$E$9,データ!$H$2:$O$2,0))="","",INDEX(データ!$H$3:$O$48,MATCH("支払金額３",データ!$G$3:$G$48,0),MATCH(入力!$E$9,データ!$H$2:$O$2,0))))</f>
        <v/>
      </c>
      <c r="AM12" s="242"/>
      <c r="AN12" s="242"/>
      <c r="AO12" s="242"/>
      <c r="AP12" s="242"/>
      <c r="AQ12" s="242"/>
      <c r="AR12" s="257"/>
      <c r="AS12" s="241" t="str">
        <f>IF(入力!$E$9="","",IF(INDEX(データ!$H$3:$O$48,MATCH("源泉３",データ!$G$3:$G$48,0),MATCH(入力!$E$9,データ!$H$2:$O$2,0))="","",INDEX(データ!$H$3:$O$48,MATCH("源泉３",データ!$G$3:$G$48,0),MATCH(入力!$E$9,データ!$H$2:$O$2,0))))</f>
        <v/>
      </c>
      <c r="AT12" s="242"/>
      <c r="AU12" s="242"/>
      <c r="AV12" s="242"/>
      <c r="AW12" s="242"/>
      <c r="AX12" s="242"/>
      <c r="AY12" s="242"/>
      <c r="AZ12" s="242"/>
      <c r="BA12" s="242"/>
      <c r="BB12" s="243"/>
      <c r="BC12" s="7"/>
    </row>
    <row r="13" spans="3:55" ht="11.1" customHeight="1" x14ac:dyDescent="0.15">
      <c r="C13" s="251"/>
      <c r="D13" s="252"/>
      <c r="E13" s="252"/>
      <c r="F13" s="252"/>
      <c r="G13" s="253"/>
      <c r="H13" s="208"/>
      <c r="I13" s="209"/>
      <c r="J13" s="210"/>
      <c r="K13" s="258" t="str">
        <f>IF(入力!$D$9="","",IF(INDEX(データ!$H$3:$O$48,MATCH("支払金額４",データ!$G$3:$G$48,0),MATCH(入力!$D$9,データ!$H$2:$O$2,0))="","",INDEX(データ!$H$3:$O$48,MATCH("支払金額４",データ!$G$3:$G$48,0),MATCH(入力!$D$9,データ!$H$2:$O$2,0))))</f>
        <v/>
      </c>
      <c r="L13" s="259"/>
      <c r="M13" s="259"/>
      <c r="N13" s="259"/>
      <c r="O13" s="259"/>
      <c r="P13" s="259"/>
      <c r="Q13" s="260"/>
      <c r="R13" s="258" t="str">
        <f>IF(入力!$D$9="","",IF(INDEX(データ!$H$3:$O$48,MATCH("源泉４",データ!$G$3:$G$48,0),MATCH(入力!$D$9,データ!$H$2:$O$2,0))="","",INDEX(データ!$H$3:$O$48,MATCH("源泉４",データ!$G$3:$G$48,0),MATCH(入力!$D$9,データ!$H$2:$O$2,0))))</f>
        <v/>
      </c>
      <c r="S13" s="259"/>
      <c r="T13" s="259"/>
      <c r="U13" s="259"/>
      <c r="V13" s="259"/>
      <c r="W13" s="259"/>
      <c r="X13" s="259"/>
      <c r="Y13" s="259"/>
      <c r="Z13" s="259"/>
      <c r="AA13" s="261"/>
      <c r="AB13" s="7"/>
      <c r="AC13" s="7"/>
      <c r="AD13" s="251"/>
      <c r="AE13" s="252"/>
      <c r="AF13" s="252"/>
      <c r="AG13" s="252"/>
      <c r="AH13" s="253"/>
      <c r="AI13" s="208"/>
      <c r="AJ13" s="209"/>
      <c r="AK13" s="210"/>
      <c r="AL13" s="258" t="str">
        <f>IF(入力!$E$9="","",IF(INDEX(データ!$H$3:$O$48,MATCH("支払金額４",データ!$G$3:$G$48,0),MATCH(入力!$E$9,データ!$H$2:$O$2,0))="","",INDEX(データ!$H$3:$O$48,MATCH("支払金額４",データ!$G$3:$G$48,0),MATCH(入力!$E$9,データ!$H$2:$O$2,0))))</f>
        <v/>
      </c>
      <c r="AM13" s="259"/>
      <c r="AN13" s="259"/>
      <c r="AO13" s="259"/>
      <c r="AP13" s="259"/>
      <c r="AQ13" s="259"/>
      <c r="AR13" s="260"/>
      <c r="AS13" s="258" t="str">
        <f>IF(入力!$E$9="","",IF(INDEX(データ!$H$3:$O$48,MATCH("源泉４",データ!$G$3:$G$48,0),MATCH(入力!$E$9,データ!$H$2:$O$2,0))="","",INDEX(データ!$H$3:$O$48,MATCH("源泉４",データ!$G$3:$G$48,0),MATCH(入力!$E$9,データ!$H$2:$O$2,0))))</f>
        <v/>
      </c>
      <c r="AT13" s="259"/>
      <c r="AU13" s="259"/>
      <c r="AV13" s="259"/>
      <c r="AW13" s="259"/>
      <c r="AX13" s="259"/>
      <c r="AY13" s="259"/>
      <c r="AZ13" s="259"/>
      <c r="BA13" s="259"/>
      <c r="BB13" s="261"/>
      <c r="BC13" s="7"/>
    </row>
    <row r="14" spans="3:55" ht="11.1" customHeight="1" x14ac:dyDescent="0.15">
      <c r="C14" s="248" t="str">
        <f>IF(入力!$D$9="","",IF(INDEX(データ!$H$3:$O$48,MATCH("区分３",データ!$G$3:$G$48,0),MATCH(入力!$D$9,データ!$H$2:$O$2,0))="","",INDEX(データ!$H$3:$O$48,MATCH("区分３",データ!$G$3:$G$48,0),MATCH(入力!$D$9,データ!$H$2:$O$2,0))))</f>
        <v/>
      </c>
      <c r="D14" s="249"/>
      <c r="E14" s="249"/>
      <c r="F14" s="249"/>
      <c r="G14" s="250"/>
      <c r="H14" s="254" t="str">
        <f>IF(入力!$D$9="","",IF(INDEX(データ!$H$3:$O$48,MATCH("細目３",データ!$G$3:$G$48,0),MATCH(入力!$D$9,データ!$H$2:$O$2,0))="","",INDEX(データ!$H$3:$O$48,MATCH("細目３",データ!$G$3:$G$48,0),MATCH(入力!$D$9,データ!$H$2:$O$2,0))))</f>
        <v/>
      </c>
      <c r="I14" s="255"/>
      <c r="J14" s="256"/>
      <c r="K14" s="241" t="str">
        <f>IF(入力!$D$9="","",IF(INDEX(データ!$H$3:$O$48,MATCH("支払金額５",データ!$G$3:$G$48,0),MATCH(入力!$D$9,データ!$H$2:$O$2,0))="","",INDEX(データ!$H$3:$O$48,MATCH("支払金額５",データ!$G$3:$G$48,0),MATCH(入力!$D$9,データ!$H$2:$O$2,0))))</f>
        <v/>
      </c>
      <c r="L14" s="242"/>
      <c r="M14" s="242"/>
      <c r="N14" s="242"/>
      <c r="O14" s="242"/>
      <c r="P14" s="242"/>
      <c r="Q14" s="257"/>
      <c r="R14" s="241" t="str">
        <f>IF(入力!$D$9="","",IF(INDEX(データ!$H$3:$O$48,MATCH("源泉５",データ!$G$3:$G$48,0),MATCH(入力!$D$9,データ!$H$2:$O$2,0))="","",INDEX(データ!$H$3:$O$48,MATCH("源泉５",データ!$G$3:$G$48,0),MATCH(入力!$D$9,データ!$H$2:$O$2,0))))</f>
        <v/>
      </c>
      <c r="S14" s="242"/>
      <c r="T14" s="242"/>
      <c r="U14" s="242"/>
      <c r="V14" s="242"/>
      <c r="W14" s="242"/>
      <c r="X14" s="242"/>
      <c r="Y14" s="242"/>
      <c r="Z14" s="242"/>
      <c r="AA14" s="243"/>
      <c r="AB14" s="7"/>
      <c r="AC14" s="7"/>
      <c r="AD14" s="248" t="str">
        <f>IF(入力!$E$9="","",IF(INDEX(データ!$H$3:$O$48,MATCH("区分３",データ!$G$3:$G$48,0),MATCH(入力!$E$9,データ!$H$2:$O$2,0))="","",INDEX(データ!$H$3:$O$48,MATCH("区分３",データ!$G$3:$G$48,0),MATCH(入力!$E$9,データ!$H$2:$O$2,0))))</f>
        <v/>
      </c>
      <c r="AE14" s="249"/>
      <c r="AF14" s="249"/>
      <c r="AG14" s="249"/>
      <c r="AH14" s="250"/>
      <c r="AI14" s="254" t="str">
        <f>IF(入力!$E$9="","",IF(INDEX(データ!$H$3:$O$48,MATCH("細目３",データ!$G$3:$G$48,0),MATCH(入力!$E$9,データ!$H$2:$O$2,0))="","",INDEX(データ!$H$3:$O$48,MATCH("細目３",データ!$G$3:$G$48,0),MATCH(入力!$E$9,データ!$H$2:$O$2,0))))</f>
        <v/>
      </c>
      <c r="AJ14" s="255"/>
      <c r="AK14" s="256"/>
      <c r="AL14" s="241" t="str">
        <f>IF(入力!$E$9="","",IF(INDEX(データ!$H$3:$O$48,MATCH("支払金額５",データ!$G$3:$G$48,0),MATCH(入力!$E$9,データ!$H$2:$O$2,0))="","",INDEX(データ!$H$3:$O$48,MATCH("支払金額５",データ!$G$3:$G$48,0),MATCH(入力!$E$9,データ!$H$2:$O$2,0))))</f>
        <v/>
      </c>
      <c r="AM14" s="242"/>
      <c r="AN14" s="242"/>
      <c r="AO14" s="242"/>
      <c r="AP14" s="242"/>
      <c r="AQ14" s="242"/>
      <c r="AR14" s="257"/>
      <c r="AS14" s="241" t="str">
        <f>IF(入力!$E$9="","",IF(INDEX(データ!$H$3:$O$48,MATCH("源泉５",データ!$G$3:$G$48,0),MATCH(入力!$E$9,データ!$H$2:$O$2,0))="","",INDEX(データ!$H$3:$O$48,MATCH("源泉５",データ!$G$3:$G$48,0),MATCH(入力!$E$9,データ!$H$2:$O$2,0))))</f>
        <v/>
      </c>
      <c r="AT14" s="242"/>
      <c r="AU14" s="242"/>
      <c r="AV14" s="242"/>
      <c r="AW14" s="242"/>
      <c r="AX14" s="242"/>
      <c r="AY14" s="242"/>
      <c r="AZ14" s="242"/>
      <c r="BA14" s="242"/>
      <c r="BB14" s="243"/>
      <c r="BC14" s="7"/>
    </row>
    <row r="15" spans="3:55" ht="11.1" customHeight="1" x14ac:dyDescent="0.15">
      <c r="C15" s="251"/>
      <c r="D15" s="252"/>
      <c r="E15" s="252"/>
      <c r="F15" s="252"/>
      <c r="G15" s="253"/>
      <c r="H15" s="208"/>
      <c r="I15" s="209"/>
      <c r="J15" s="210"/>
      <c r="K15" s="258" t="str">
        <f>IF(入力!$D$9="","",IF(INDEX(データ!$H$3:$O$48,MATCH("支払金額６",データ!$G$3:$G$48,0),MATCH(入力!$D$9,データ!$H$2:$O$2,0))="","",INDEX(データ!$H$3:$O$48,MATCH("支払金額６",データ!$G$3:$G$48,0),MATCH(入力!$D$9,データ!$H$2:$O$2,0))))</f>
        <v/>
      </c>
      <c r="L15" s="259"/>
      <c r="M15" s="259"/>
      <c r="N15" s="259"/>
      <c r="O15" s="259"/>
      <c r="P15" s="259"/>
      <c r="Q15" s="260"/>
      <c r="R15" s="258" t="str">
        <f>IF(入力!$D$9="","",IF(INDEX(データ!$H$3:$O$48,MATCH("源泉６",データ!$G$3:$G$48,0),MATCH(入力!$D$9,データ!$H$2:$O$2,0))="","",INDEX(データ!$H$3:$O$48,MATCH("源泉６",データ!$G$3:$G$48,0),MATCH(入力!$D$9,データ!$H$2:$O$2,0))))</f>
        <v/>
      </c>
      <c r="S15" s="259"/>
      <c r="T15" s="259"/>
      <c r="U15" s="259"/>
      <c r="V15" s="259"/>
      <c r="W15" s="259"/>
      <c r="X15" s="259"/>
      <c r="Y15" s="259"/>
      <c r="Z15" s="259"/>
      <c r="AA15" s="261"/>
      <c r="AB15" s="7"/>
      <c r="AC15" s="7"/>
      <c r="AD15" s="251"/>
      <c r="AE15" s="252"/>
      <c r="AF15" s="252"/>
      <c r="AG15" s="252"/>
      <c r="AH15" s="253"/>
      <c r="AI15" s="208"/>
      <c r="AJ15" s="209"/>
      <c r="AK15" s="210"/>
      <c r="AL15" s="258" t="str">
        <f>IF(入力!$E$9="","",IF(INDEX(データ!$H$3:$O$48,MATCH("支払金額６",データ!$G$3:$G$48,0),MATCH(入力!$E$9,データ!$H$2:$O$2,0))="","",INDEX(データ!$H$3:$O$48,MATCH("支払金額６",データ!$G$3:$G$48,0),MATCH(入力!$E$9,データ!$H$2:$O$2,0))))</f>
        <v/>
      </c>
      <c r="AM15" s="259"/>
      <c r="AN15" s="259"/>
      <c r="AO15" s="259"/>
      <c r="AP15" s="259"/>
      <c r="AQ15" s="259"/>
      <c r="AR15" s="260"/>
      <c r="AS15" s="258" t="str">
        <f>IF(入力!$E$9="","",IF(INDEX(データ!$H$3:$O$48,MATCH("源泉６",データ!$G$3:$G$48,0),MATCH(入力!$E$9,データ!$H$2:$O$2,0))="","",INDEX(データ!$H$3:$O$48,MATCH("源泉６",データ!$G$3:$G$48,0),MATCH(入力!$E$9,データ!$H$2:$O$2,0))))</f>
        <v/>
      </c>
      <c r="AT15" s="259"/>
      <c r="AU15" s="259"/>
      <c r="AV15" s="259"/>
      <c r="AW15" s="259"/>
      <c r="AX15" s="259"/>
      <c r="AY15" s="259"/>
      <c r="AZ15" s="259"/>
      <c r="BA15" s="259"/>
      <c r="BB15" s="261"/>
      <c r="BC15" s="7"/>
    </row>
    <row r="16" spans="3:55" ht="11.1" customHeight="1" x14ac:dyDescent="0.15">
      <c r="C16" s="248" t="str">
        <f>IF(入力!$D$9="","",IF(INDEX(データ!$H$3:$O$48,MATCH("区分４",データ!$G$3:$G$48,0),MATCH(入力!$D$9,データ!$H$2:$O$2,0))="","",INDEX(データ!$H$3:$O$48,MATCH("区分４",データ!$G$3:$G$48,0),MATCH(入力!$D$9,データ!$H$2:$O$2,0))))</f>
        <v/>
      </c>
      <c r="D16" s="249"/>
      <c r="E16" s="249"/>
      <c r="F16" s="249"/>
      <c r="G16" s="250"/>
      <c r="H16" s="254" t="str">
        <f>IF(入力!$D$9="","",IF(INDEX(データ!$H$3:$O$48,MATCH("細目４",データ!$G$3:$G$48,0),MATCH(入力!$D$9,データ!$H$2:$O$2,0))="","",INDEX(データ!$H$3:$O$48,MATCH("細目４",データ!$G$3:$G$48,0),MATCH(入力!$D$9,データ!$H$2:$O$2,0))))</f>
        <v/>
      </c>
      <c r="I16" s="255"/>
      <c r="J16" s="256"/>
      <c r="K16" s="241" t="str">
        <f>IF(入力!$D$9="","",IF(INDEX(データ!$H$3:$O$48,MATCH("支払金額７",データ!$G$3:$G$48,0),MATCH(入力!$D$9,データ!$H$2:$O$2,0))="","",INDEX(データ!$H$3:$O$48,MATCH("支払金額７",データ!$G$3:$G$48,0),MATCH(入力!$D$9,データ!$H$2:$O$2,0))))</f>
        <v/>
      </c>
      <c r="L16" s="242"/>
      <c r="M16" s="242"/>
      <c r="N16" s="242"/>
      <c r="O16" s="242"/>
      <c r="P16" s="242"/>
      <c r="Q16" s="257"/>
      <c r="R16" s="241" t="str">
        <f>IF(入力!$D$9="","",IF(INDEX(データ!$H$3:$O$48,MATCH("源泉７",データ!$G$3:$G$48,0),MATCH(入力!$D$9,データ!$H$2:$O$2,0))="","",INDEX(データ!$H$3:$O$48,MATCH("源泉７",データ!$G$3:$G$48,0),MATCH(入力!$D$9,データ!$H$2:$O$2,0))))</f>
        <v/>
      </c>
      <c r="S16" s="242"/>
      <c r="T16" s="242"/>
      <c r="U16" s="242"/>
      <c r="V16" s="242"/>
      <c r="W16" s="242"/>
      <c r="X16" s="242"/>
      <c r="Y16" s="242"/>
      <c r="Z16" s="242"/>
      <c r="AA16" s="243"/>
      <c r="AB16" s="5"/>
      <c r="AC16" s="5"/>
      <c r="AD16" s="248" t="str">
        <f>IF(入力!$E$9="","",IF(INDEX(データ!$H$3:$O$48,MATCH("区分４",データ!$G$3:$G$48,0),MATCH(入力!$E$9,データ!$H$2:$O$2,0))="","",INDEX(データ!$H$3:$O$48,MATCH("区分４",データ!$G$3:$G$48,0),MATCH(入力!$E$9,データ!$H$2:$O$2,0))))</f>
        <v/>
      </c>
      <c r="AE16" s="249"/>
      <c r="AF16" s="249"/>
      <c r="AG16" s="249"/>
      <c r="AH16" s="250"/>
      <c r="AI16" s="254" t="str">
        <f>IF(入力!$E$9="","",IF(INDEX(データ!$H$3:$O$48,MATCH("細目４",データ!$G$3:$G$48,0),MATCH(入力!$E$9,データ!$H$2:$O$2,0))="","",INDEX(データ!$H$3:$O$48,MATCH("細目４",データ!$G$3:$G$48,0),MATCH(入力!$E$9,データ!$H$2:$O$2,0))))</f>
        <v/>
      </c>
      <c r="AJ16" s="255"/>
      <c r="AK16" s="256"/>
      <c r="AL16" s="241" t="str">
        <f>IF(入力!$E$9="","",IF(INDEX(データ!$H$3:$O$48,MATCH("支払金額７",データ!$G$3:$G$48,0),MATCH(入力!$E$9,データ!$H$2:$O$2,0))="","",INDEX(データ!$H$3:$O$48,MATCH("支払金額７",データ!$G$3:$G$48,0),MATCH(入力!$E$9,データ!$H$2:$O$2,0))))</f>
        <v/>
      </c>
      <c r="AM16" s="242"/>
      <c r="AN16" s="242"/>
      <c r="AO16" s="242"/>
      <c r="AP16" s="242"/>
      <c r="AQ16" s="242"/>
      <c r="AR16" s="257"/>
      <c r="AS16" s="241" t="str">
        <f>IF(入力!$E$9="","",IF(INDEX(データ!$H$3:$O$48,MATCH("源泉７",データ!$G$3:$G$48,0),MATCH(入力!$E$9,データ!$H$2:$O$2,0))="","",INDEX(データ!$H$3:$O$48,MATCH("源泉７",データ!$G$3:$G$48,0),MATCH(入力!$E$9,データ!$H$2:$O$2,0))))</f>
        <v/>
      </c>
      <c r="AT16" s="242"/>
      <c r="AU16" s="242"/>
      <c r="AV16" s="242"/>
      <c r="AW16" s="242"/>
      <c r="AX16" s="242"/>
      <c r="AY16" s="242"/>
      <c r="AZ16" s="242"/>
      <c r="BA16" s="242"/>
      <c r="BB16" s="243"/>
      <c r="BC16" s="5"/>
    </row>
    <row r="17" spans="1:56" ht="11.1" customHeight="1" x14ac:dyDescent="0.15">
      <c r="C17" s="251"/>
      <c r="D17" s="252"/>
      <c r="E17" s="252"/>
      <c r="F17" s="252"/>
      <c r="G17" s="253"/>
      <c r="H17" s="208"/>
      <c r="I17" s="209"/>
      <c r="J17" s="210"/>
      <c r="K17" s="258" t="str">
        <f>IF(入力!$D$9="","",IF(INDEX(データ!$H$3:$O$48,MATCH("支払金額８",データ!$G$3:$G$48,0),MATCH(入力!$D$9,データ!$H$2:$O$2,0))="","",INDEX(データ!$H$3:$O$48,MATCH("支払金額８",データ!$G$3:$G$48,0),MATCH(入力!$D$9,データ!$H$2:$O$2,0))))</f>
        <v/>
      </c>
      <c r="L17" s="259"/>
      <c r="M17" s="259"/>
      <c r="N17" s="259"/>
      <c r="O17" s="259"/>
      <c r="P17" s="259"/>
      <c r="Q17" s="260"/>
      <c r="R17" s="258" t="str">
        <f>IF(入力!$D$9="","",IF(INDEX(データ!$H$3:$O$48,MATCH("源泉８",データ!$G$3:$G$48,0),MATCH(入力!$D$9,データ!$H$2:$O$2,0))="","",INDEX(データ!$H$3:$O$48,MATCH("源泉８",データ!$G$3:$G$48,0),MATCH(入力!$D$9,データ!$H$2:$O$2,0))))</f>
        <v/>
      </c>
      <c r="S17" s="259"/>
      <c r="T17" s="259"/>
      <c r="U17" s="259"/>
      <c r="V17" s="259"/>
      <c r="W17" s="259"/>
      <c r="X17" s="259"/>
      <c r="Y17" s="259"/>
      <c r="Z17" s="259"/>
      <c r="AA17" s="261"/>
      <c r="AB17" s="5"/>
      <c r="AC17" s="5"/>
      <c r="AD17" s="251"/>
      <c r="AE17" s="252"/>
      <c r="AF17" s="252"/>
      <c r="AG17" s="252"/>
      <c r="AH17" s="253"/>
      <c r="AI17" s="208"/>
      <c r="AJ17" s="209"/>
      <c r="AK17" s="210"/>
      <c r="AL17" s="258" t="str">
        <f>IF(入力!$E$9="","",IF(INDEX(データ!$H$3:$O$48,MATCH("支払金額８",データ!$G$3:$G$48,0),MATCH(入力!$E$9,データ!$H$2:$O$2,0))="","",INDEX(データ!$H$3:$O$48,MATCH("支払金額８",データ!$G$3:$G$48,0),MATCH(入力!$E$9,データ!$H$2:$O$2,0))))</f>
        <v/>
      </c>
      <c r="AM17" s="259"/>
      <c r="AN17" s="259"/>
      <c r="AO17" s="259"/>
      <c r="AP17" s="259"/>
      <c r="AQ17" s="259"/>
      <c r="AR17" s="260"/>
      <c r="AS17" s="258" t="str">
        <f>IF(入力!$E$9="","",IF(INDEX(データ!$H$3:$O$48,MATCH("源泉８",データ!$G$3:$G$48,0),MATCH(入力!$E$9,データ!$H$2:$O$2,0))="","",INDEX(データ!$H$3:$O$48,MATCH("源泉８",データ!$G$3:$G$48,0),MATCH(入力!$E$9,データ!$H$2:$O$2,0))))</f>
        <v/>
      </c>
      <c r="AT17" s="259"/>
      <c r="AU17" s="259"/>
      <c r="AV17" s="259"/>
      <c r="AW17" s="259"/>
      <c r="AX17" s="259"/>
      <c r="AY17" s="259"/>
      <c r="AZ17" s="259"/>
      <c r="BA17" s="259"/>
      <c r="BB17" s="261"/>
      <c r="BC17" s="5"/>
    </row>
    <row r="18" spans="1:56" ht="11.1" customHeight="1" x14ac:dyDescent="0.15">
      <c r="C18" s="248" t="str">
        <f>IF(入力!$D$9="","",IF(INDEX(データ!$H$3:$O$48,MATCH("区分５",データ!$G$3:$G$48,0),MATCH(入力!$D$9,データ!$H$2:$O$2,0))="","",INDEX(データ!$H$3:$O$48,MATCH("区分５",データ!$G$3:$G$48,0),MATCH(入力!$D$9,データ!$H$2:$O$2,0))))</f>
        <v/>
      </c>
      <c r="D18" s="249"/>
      <c r="E18" s="249"/>
      <c r="F18" s="249"/>
      <c r="G18" s="250"/>
      <c r="H18" s="254" t="str">
        <f>IF(入力!$D$9="","",IF(INDEX(データ!$H$3:$O$48,MATCH("細目５",データ!$G$3:$G$48,0),MATCH(入力!$D$9,データ!$H$2:$O$2,0))="","",INDEX(データ!$H$3:$O$48,MATCH("細目５",データ!$G$3:$G$48,0),MATCH(入力!$D$9,データ!$H$2:$O$2,0))))</f>
        <v/>
      </c>
      <c r="I18" s="255"/>
      <c r="J18" s="256"/>
      <c r="K18" s="241" t="str">
        <f>IF(入力!$D$9="","",IF(INDEX(データ!$H$3:$O$48,MATCH("支払金額９",データ!$G$3:$G$48,0),MATCH(入力!$D$9,データ!$H$2:$O$2,0))="","",INDEX(データ!$H$3:$O$48,MATCH("支払金額９",データ!$G$3:$G$48,0),MATCH(入力!$D$9,データ!$H$2:$O$2,0))))</f>
        <v/>
      </c>
      <c r="L18" s="242"/>
      <c r="M18" s="242"/>
      <c r="N18" s="242"/>
      <c r="O18" s="242"/>
      <c r="P18" s="242"/>
      <c r="Q18" s="257"/>
      <c r="R18" s="241" t="str">
        <f>IF(入力!$D$9="","",IF(INDEX(データ!$H$3:$O$48,MATCH("源泉９",データ!$G$3:$G$48,0),MATCH(入力!$D$9,データ!$H$2:$O$2,0))="","",INDEX(データ!$H$3:$O$48,MATCH("源泉９",データ!$G$3:$G$48,0),MATCH(入力!$D$9,データ!$H$2:$O$2,0))))</f>
        <v/>
      </c>
      <c r="S18" s="242"/>
      <c r="T18" s="242"/>
      <c r="U18" s="242"/>
      <c r="V18" s="242"/>
      <c r="W18" s="242"/>
      <c r="X18" s="242"/>
      <c r="Y18" s="242"/>
      <c r="Z18" s="242"/>
      <c r="AA18" s="243"/>
      <c r="AB18" s="5"/>
      <c r="AC18" s="5"/>
      <c r="AD18" s="248" t="str">
        <f>IF(入力!$E$9="","",IF(INDEX(データ!$H$3:$O$48,MATCH("区分５",データ!$G$3:$G$48,0),MATCH(入力!$E$9,データ!$H$2:$O$2,0))="","",INDEX(データ!$H$3:$O$48,MATCH("区分５",データ!$G$3:$G$48,0),MATCH(入力!$E$9,データ!$H$2:$O$2,0))))</f>
        <v/>
      </c>
      <c r="AE18" s="249"/>
      <c r="AF18" s="249"/>
      <c r="AG18" s="249"/>
      <c r="AH18" s="250"/>
      <c r="AI18" s="254" t="str">
        <f>IF(入力!$E$9="","",IF(INDEX(データ!$H$3:$O$48,MATCH("細目５",データ!$G$3:$G$48,0),MATCH(入力!$E$9,データ!$H$2:$O$2,0))="","",INDEX(データ!$H$3:$O$48,MATCH("細目５",データ!$G$3:$G$48,0),MATCH(入力!$E$9,データ!$H$2:$O$2,0))))</f>
        <v/>
      </c>
      <c r="AJ18" s="255"/>
      <c r="AK18" s="256"/>
      <c r="AL18" s="241" t="str">
        <f>IF(入力!$E$9="","",IF(INDEX(データ!$H$3:$O$48,MATCH("支払金額９",データ!$G$3:$G$48,0),MATCH(入力!$E$9,データ!$H$2:$O$2,0))="","",INDEX(データ!$H$3:$O$48,MATCH("支払金額９",データ!$G$3:$G$48,0),MATCH(入力!$E$9,データ!$H$2:$O$2,0))))</f>
        <v/>
      </c>
      <c r="AM18" s="242"/>
      <c r="AN18" s="242"/>
      <c r="AO18" s="242"/>
      <c r="AP18" s="242"/>
      <c r="AQ18" s="242"/>
      <c r="AR18" s="257"/>
      <c r="AS18" s="241" t="str">
        <f>IF(入力!$E$9="","",IF(INDEX(データ!$H$3:$O$48,MATCH("源泉９",データ!$G$3:$G$48,0),MATCH(入力!$E$9,データ!$H$2:$O$2,0))="","",INDEX(データ!$H$3:$O$48,MATCH("源泉９",データ!$G$3:$G$48,0),MATCH(入力!$E$9,データ!$H$2:$O$2,0))))</f>
        <v/>
      </c>
      <c r="AT18" s="242"/>
      <c r="AU18" s="242"/>
      <c r="AV18" s="242"/>
      <c r="AW18" s="242"/>
      <c r="AX18" s="242"/>
      <c r="AY18" s="242"/>
      <c r="AZ18" s="242"/>
      <c r="BA18" s="242"/>
      <c r="BB18" s="243"/>
      <c r="BC18" s="5"/>
    </row>
    <row r="19" spans="1:56" ht="11.1" customHeight="1" x14ac:dyDescent="0.15">
      <c r="C19" s="262"/>
      <c r="D19" s="263"/>
      <c r="E19" s="263"/>
      <c r="F19" s="263"/>
      <c r="G19" s="264"/>
      <c r="H19" s="265"/>
      <c r="I19" s="266"/>
      <c r="J19" s="267"/>
      <c r="K19" s="244" t="str">
        <f>IF(入力!$D$9="","",IF(INDEX(データ!$H$3:$O$48,MATCH("支払金額１０",データ!$G$3:$G$48,0),MATCH(入力!$D$9,データ!$H$2:$O$2,0))="","",INDEX(データ!$H$3:$O$48,MATCH("支払金額１０",データ!$G$3:$G$48,0),MATCH(入力!$D$9,データ!$H$2:$O$2,0))))</f>
        <v/>
      </c>
      <c r="L19" s="245"/>
      <c r="M19" s="245"/>
      <c r="N19" s="245"/>
      <c r="O19" s="245"/>
      <c r="P19" s="245"/>
      <c r="Q19" s="246"/>
      <c r="R19" s="244" t="str">
        <f>IF(入力!$D$9="","",IF(INDEX(データ!$H$3:$O$48,MATCH("源泉１０",データ!$G$3:$G$48,0),MATCH(入力!$D$9,データ!$H$2:$O$2,0))="","",INDEX(データ!$H$3:$O$48,MATCH("源泉１０",データ!$G$3:$G$48,0),MATCH(入力!$D$9,データ!$H$2:$O$2,0))))</f>
        <v/>
      </c>
      <c r="S19" s="245"/>
      <c r="T19" s="245"/>
      <c r="U19" s="245"/>
      <c r="V19" s="245"/>
      <c r="W19" s="245"/>
      <c r="X19" s="245"/>
      <c r="Y19" s="245"/>
      <c r="Z19" s="245"/>
      <c r="AA19" s="247"/>
      <c r="AB19" s="5"/>
      <c r="AC19" s="5"/>
      <c r="AD19" s="262"/>
      <c r="AE19" s="263"/>
      <c r="AF19" s="263"/>
      <c r="AG19" s="263"/>
      <c r="AH19" s="264"/>
      <c r="AI19" s="265"/>
      <c r="AJ19" s="266"/>
      <c r="AK19" s="267"/>
      <c r="AL19" s="244" t="str">
        <f>IF(入力!$E$9="","",IF(INDEX(データ!$H$3:$O$48,MATCH("支払金額１０",データ!$G$3:$G$48,0),MATCH(入力!$E$9,データ!$H$2:$O$2,0))="","",INDEX(データ!$H$3:$O$48,MATCH("支払金額１０",データ!$G$3:$G$48,0),MATCH(入力!$E$9,データ!$H$2:$O$2,0))))</f>
        <v/>
      </c>
      <c r="AM19" s="245"/>
      <c r="AN19" s="245"/>
      <c r="AO19" s="245"/>
      <c r="AP19" s="245"/>
      <c r="AQ19" s="245"/>
      <c r="AR19" s="246"/>
      <c r="AS19" s="244" t="str">
        <f>IF(入力!$E$9="","",IF(INDEX(データ!$H$3:$O$48,MATCH("源泉１０",データ!$G$3:$G$48,0),MATCH(入力!$E$9,データ!$H$2:$O$2,0))="","",INDEX(データ!$H$3:$O$48,MATCH("源泉１０",データ!$G$3:$G$48,0),MATCH(入力!$E$9,データ!$H$2:$O$2,0))))</f>
        <v/>
      </c>
      <c r="AT19" s="245"/>
      <c r="AU19" s="245"/>
      <c r="AV19" s="245"/>
      <c r="AW19" s="245"/>
      <c r="AX19" s="245"/>
      <c r="AY19" s="245"/>
      <c r="AZ19" s="245"/>
      <c r="BA19" s="245"/>
      <c r="BB19" s="247"/>
      <c r="BC19" s="5"/>
    </row>
    <row r="20" spans="1:56" ht="24.95" customHeight="1" x14ac:dyDescent="0.15">
      <c r="C20" s="42" t="s">
        <v>5</v>
      </c>
      <c r="D20" s="139" t="str">
        <f>IF(入力!$D$9="","",IF(INDEX(データ!$H$3:$O$35,MATCH("摘要",データ!$G$3:$G$35,0),MATCH(入力!$D$9,データ!$H$2:$O$2,0))="","",INDEX(データ!$H$3:$O$35,MATCH("摘要",データ!$G$3:$G$35,0),MATCH(入力!$D$9,データ!$H$2:$O$2,0))))</f>
        <v/>
      </c>
      <c r="E20" s="139"/>
      <c r="F20" s="139"/>
      <c r="G20" s="139"/>
      <c r="H20" s="139"/>
      <c r="I20" s="139"/>
      <c r="J20" s="139"/>
      <c r="K20" s="140"/>
      <c r="L20" s="140"/>
      <c r="M20" s="140"/>
      <c r="N20" s="140"/>
      <c r="O20" s="140"/>
      <c r="P20" s="140"/>
      <c r="Q20" s="140"/>
      <c r="R20" s="140"/>
      <c r="S20" s="140"/>
      <c r="T20" s="140"/>
      <c r="U20" s="140"/>
      <c r="V20" s="140"/>
      <c r="W20" s="140"/>
      <c r="X20" s="140"/>
      <c r="Y20" s="140"/>
      <c r="Z20" s="140"/>
      <c r="AA20" s="141"/>
      <c r="AB20" s="6"/>
      <c r="AC20" s="6"/>
      <c r="AD20" s="42" t="s">
        <v>5</v>
      </c>
      <c r="AE20" s="139" t="str">
        <f>IF(入力!$E$9="","",IF(INDEX(データ!$H$3:$O$35,MATCH("摘要",データ!$G$3:$G$35,0),MATCH(入力!$E$9,データ!$H$2:$O$2,0))="","",INDEX(データ!$H$3:$O$35,MATCH("摘要",データ!$G$3:$G$35,0),MATCH(入力!$E$9,データ!$H$2:$O$2,0))))</f>
        <v/>
      </c>
      <c r="AF20" s="139"/>
      <c r="AG20" s="139"/>
      <c r="AH20" s="139"/>
      <c r="AI20" s="139"/>
      <c r="AJ20" s="139"/>
      <c r="AK20" s="139"/>
      <c r="AL20" s="140"/>
      <c r="AM20" s="140"/>
      <c r="AN20" s="140"/>
      <c r="AO20" s="140"/>
      <c r="AP20" s="140"/>
      <c r="AQ20" s="140"/>
      <c r="AR20" s="140"/>
      <c r="AS20" s="140"/>
      <c r="AT20" s="140"/>
      <c r="AU20" s="140"/>
      <c r="AV20" s="140"/>
      <c r="AW20" s="140"/>
      <c r="AX20" s="140"/>
      <c r="AY20" s="140"/>
      <c r="AZ20" s="140"/>
      <c r="BA20" s="140"/>
      <c r="BB20" s="141"/>
      <c r="BC20" s="6"/>
    </row>
    <row r="21" spans="1:56" ht="11.1" customHeight="1" x14ac:dyDescent="0.15">
      <c r="C21" s="142" t="s">
        <v>6</v>
      </c>
      <c r="D21" s="145" t="s">
        <v>8</v>
      </c>
      <c r="E21" s="146"/>
      <c r="F21" s="147"/>
      <c r="G21" s="148" t="str">
        <f>IF(入力!$D$21="","",入力!$D$21)</f>
        <v/>
      </c>
      <c r="H21" s="148"/>
      <c r="I21" s="148"/>
      <c r="J21" s="148"/>
      <c r="K21" s="148"/>
      <c r="L21" s="148"/>
      <c r="M21" s="148"/>
      <c r="N21" s="148"/>
      <c r="O21" s="148"/>
      <c r="P21" s="148"/>
      <c r="Q21" s="148"/>
      <c r="R21" s="148"/>
      <c r="S21" s="148"/>
      <c r="T21" s="148"/>
      <c r="U21" s="148"/>
      <c r="V21" s="148"/>
      <c r="W21" s="148"/>
      <c r="X21" s="148"/>
      <c r="Y21" s="148"/>
      <c r="Z21" s="148"/>
      <c r="AA21" s="149"/>
      <c r="AB21" s="3"/>
      <c r="AC21" s="3"/>
      <c r="AD21" s="142" t="s">
        <v>6</v>
      </c>
      <c r="AE21" s="145" t="s">
        <v>8</v>
      </c>
      <c r="AF21" s="146"/>
      <c r="AG21" s="147"/>
      <c r="AH21" s="148" t="str">
        <f>IF(入力!$D$21="","",入力!$D$21)</f>
        <v/>
      </c>
      <c r="AI21" s="148"/>
      <c r="AJ21" s="148"/>
      <c r="AK21" s="148"/>
      <c r="AL21" s="148"/>
      <c r="AM21" s="148"/>
      <c r="AN21" s="148"/>
      <c r="AO21" s="148"/>
      <c r="AP21" s="148"/>
      <c r="AQ21" s="148"/>
      <c r="AR21" s="148"/>
      <c r="AS21" s="148"/>
      <c r="AT21" s="148"/>
      <c r="AU21" s="148"/>
      <c r="AV21" s="148"/>
      <c r="AW21" s="148"/>
      <c r="AX21" s="148"/>
      <c r="AY21" s="148"/>
      <c r="AZ21" s="148"/>
      <c r="BA21" s="148"/>
      <c r="BB21" s="149"/>
      <c r="BC21" s="3"/>
    </row>
    <row r="22" spans="1:56" ht="11.1" customHeight="1" x14ac:dyDescent="0.15">
      <c r="C22" s="143"/>
      <c r="D22" s="152" t="s">
        <v>1</v>
      </c>
      <c r="E22" s="153"/>
      <c r="F22" s="154"/>
      <c r="G22" s="150"/>
      <c r="H22" s="150"/>
      <c r="I22" s="150"/>
      <c r="J22" s="150"/>
      <c r="K22" s="150"/>
      <c r="L22" s="150"/>
      <c r="M22" s="150"/>
      <c r="N22" s="150"/>
      <c r="O22" s="150"/>
      <c r="P22" s="150"/>
      <c r="Q22" s="150"/>
      <c r="R22" s="150"/>
      <c r="S22" s="150"/>
      <c r="T22" s="150"/>
      <c r="U22" s="150"/>
      <c r="V22" s="150"/>
      <c r="W22" s="150"/>
      <c r="X22" s="150"/>
      <c r="Y22" s="150"/>
      <c r="Z22" s="150"/>
      <c r="AA22" s="151"/>
      <c r="AB22" s="3"/>
      <c r="AC22" s="3"/>
      <c r="AD22" s="143"/>
      <c r="AE22" s="152" t="s">
        <v>1</v>
      </c>
      <c r="AF22" s="153"/>
      <c r="AG22" s="154"/>
      <c r="AH22" s="150"/>
      <c r="AI22" s="150"/>
      <c r="AJ22" s="150"/>
      <c r="AK22" s="150"/>
      <c r="AL22" s="150"/>
      <c r="AM22" s="150"/>
      <c r="AN22" s="150"/>
      <c r="AO22" s="150"/>
      <c r="AP22" s="150"/>
      <c r="AQ22" s="150"/>
      <c r="AR22" s="150"/>
      <c r="AS22" s="150"/>
      <c r="AT22" s="150"/>
      <c r="AU22" s="150"/>
      <c r="AV22" s="150"/>
      <c r="AW22" s="150"/>
      <c r="AX22" s="150"/>
      <c r="AY22" s="150"/>
      <c r="AZ22" s="150"/>
      <c r="BA22" s="150"/>
      <c r="BB22" s="151"/>
      <c r="BC22" s="3"/>
    </row>
    <row r="23" spans="1:56" ht="6.95" customHeight="1" x14ac:dyDescent="0.15">
      <c r="C23" s="143"/>
      <c r="D23" s="155" t="s">
        <v>3</v>
      </c>
      <c r="E23" s="156"/>
      <c r="F23" s="157"/>
      <c r="G23" s="161" t="str">
        <f>IF(入力!$D$19="","",入力!$D$19)</f>
        <v/>
      </c>
      <c r="H23" s="161"/>
      <c r="I23" s="161"/>
      <c r="J23" s="161"/>
      <c r="K23" s="161"/>
      <c r="L23" s="161"/>
      <c r="M23" s="161"/>
      <c r="N23" s="163" t="s">
        <v>121</v>
      </c>
      <c r="O23" s="164"/>
      <c r="P23" s="164"/>
      <c r="Q23" s="164"/>
      <c r="R23" s="164"/>
      <c r="S23" s="164"/>
      <c r="T23" s="164"/>
      <c r="U23" s="164"/>
      <c r="V23" s="164"/>
      <c r="W23" s="164"/>
      <c r="X23" s="164"/>
      <c r="Y23" s="164"/>
      <c r="Z23" s="164"/>
      <c r="AA23" s="165"/>
      <c r="AB23" s="3"/>
      <c r="AC23" s="3"/>
      <c r="AD23" s="143"/>
      <c r="AE23" s="155" t="s">
        <v>3</v>
      </c>
      <c r="AF23" s="156"/>
      <c r="AG23" s="157"/>
      <c r="AH23" s="161" t="str">
        <f>IF(入力!$D$19="","",入力!$D$19)</f>
        <v/>
      </c>
      <c r="AI23" s="161"/>
      <c r="AJ23" s="161"/>
      <c r="AK23" s="161"/>
      <c r="AL23" s="161"/>
      <c r="AM23" s="161"/>
      <c r="AN23" s="161"/>
      <c r="AO23" s="163" t="s">
        <v>121</v>
      </c>
      <c r="AP23" s="164"/>
      <c r="AQ23" s="164"/>
      <c r="AR23" s="164"/>
      <c r="AS23" s="164"/>
      <c r="AT23" s="164"/>
      <c r="AU23" s="164"/>
      <c r="AV23" s="164"/>
      <c r="AW23" s="164"/>
      <c r="AX23" s="164"/>
      <c r="AY23" s="164"/>
      <c r="AZ23" s="164"/>
      <c r="BA23" s="164"/>
      <c r="BB23" s="165"/>
      <c r="BC23" s="3"/>
    </row>
    <row r="24" spans="1:56" ht="3" customHeight="1" x14ac:dyDescent="0.15">
      <c r="C24" s="143"/>
      <c r="D24" s="158"/>
      <c r="E24" s="159"/>
      <c r="F24" s="160"/>
      <c r="G24" s="162"/>
      <c r="H24" s="162"/>
      <c r="I24" s="162"/>
      <c r="J24" s="162"/>
      <c r="K24" s="162"/>
      <c r="L24" s="162"/>
      <c r="M24" s="162"/>
      <c r="N24" s="166"/>
      <c r="O24" s="168"/>
      <c r="P24" s="170"/>
      <c r="Q24" s="168"/>
      <c r="R24" s="172"/>
      <c r="S24" s="174"/>
      <c r="T24" s="170"/>
      <c r="U24" s="172"/>
      <c r="V24" s="174"/>
      <c r="W24" s="174"/>
      <c r="X24" s="174"/>
      <c r="Y24" s="174"/>
      <c r="Z24" s="174"/>
      <c r="AA24" s="175"/>
      <c r="AB24" s="3"/>
      <c r="AC24" s="3"/>
      <c r="AD24" s="143"/>
      <c r="AE24" s="158"/>
      <c r="AF24" s="159"/>
      <c r="AG24" s="160"/>
      <c r="AH24" s="162"/>
      <c r="AI24" s="162"/>
      <c r="AJ24" s="162"/>
      <c r="AK24" s="162"/>
      <c r="AL24" s="162"/>
      <c r="AM24" s="162"/>
      <c r="AN24" s="162"/>
      <c r="AO24" s="166"/>
      <c r="AP24" s="168"/>
      <c r="AQ24" s="170"/>
      <c r="AR24" s="168"/>
      <c r="AS24" s="172"/>
      <c r="AT24" s="174"/>
      <c r="AU24" s="170"/>
      <c r="AV24" s="172"/>
      <c r="AW24" s="174"/>
      <c r="AX24" s="174"/>
      <c r="AY24" s="174"/>
      <c r="AZ24" s="174"/>
      <c r="BA24" s="174"/>
      <c r="BB24" s="175"/>
      <c r="BC24" s="3"/>
    </row>
    <row r="25" spans="1:56" ht="11.1" customHeight="1" x14ac:dyDescent="0.15">
      <c r="C25" s="144"/>
      <c r="D25" s="177" t="s">
        <v>4</v>
      </c>
      <c r="E25" s="178"/>
      <c r="F25" s="179"/>
      <c r="G25" s="81"/>
      <c r="H25" s="81"/>
      <c r="I25" s="80"/>
      <c r="J25" s="85" t="s">
        <v>122</v>
      </c>
      <c r="K25" s="180" t="str">
        <f>IF(入力!$D$23="","",入力!$D$23)</f>
        <v/>
      </c>
      <c r="L25" s="180"/>
      <c r="M25" s="180"/>
      <c r="N25" s="167"/>
      <c r="O25" s="169"/>
      <c r="P25" s="171"/>
      <c r="Q25" s="169"/>
      <c r="R25" s="173"/>
      <c r="S25" s="169"/>
      <c r="T25" s="171"/>
      <c r="U25" s="173"/>
      <c r="V25" s="169"/>
      <c r="W25" s="169"/>
      <c r="X25" s="169"/>
      <c r="Y25" s="169"/>
      <c r="Z25" s="169"/>
      <c r="AA25" s="176"/>
      <c r="AB25" s="3"/>
      <c r="AC25" s="3"/>
      <c r="AD25" s="144"/>
      <c r="AE25" s="177" t="s">
        <v>4</v>
      </c>
      <c r="AF25" s="178"/>
      <c r="AG25" s="179"/>
      <c r="AH25" s="81"/>
      <c r="AI25" s="81"/>
      <c r="AJ25" s="80"/>
      <c r="AK25" s="85" t="s">
        <v>122</v>
      </c>
      <c r="AL25" s="180" t="str">
        <f>IF(入力!$D$23="","",入力!$D$23)</f>
        <v/>
      </c>
      <c r="AM25" s="180"/>
      <c r="AN25" s="180"/>
      <c r="AO25" s="167"/>
      <c r="AP25" s="169"/>
      <c r="AQ25" s="171"/>
      <c r="AR25" s="169"/>
      <c r="AS25" s="173"/>
      <c r="AT25" s="169"/>
      <c r="AU25" s="171"/>
      <c r="AV25" s="173"/>
      <c r="AW25" s="169"/>
      <c r="AX25" s="169"/>
      <c r="AY25" s="169"/>
      <c r="AZ25" s="169"/>
      <c r="BA25" s="169"/>
      <c r="BB25" s="176"/>
      <c r="BC25" s="3"/>
    </row>
    <row r="26" spans="1:56" ht="5.0999999999999996" customHeight="1" x14ac:dyDescent="0.15">
      <c r="C26" s="10"/>
      <c r="D26" s="10"/>
      <c r="E26" s="10"/>
      <c r="F26" s="10"/>
      <c r="G26" s="10"/>
      <c r="H26" s="10"/>
      <c r="I26" s="10"/>
      <c r="J26" s="11"/>
      <c r="K26" s="11"/>
      <c r="L26" s="11"/>
      <c r="M26" s="79"/>
      <c r="N26" s="79"/>
      <c r="O26" s="79"/>
      <c r="P26" s="79"/>
      <c r="Q26" s="79"/>
      <c r="R26" s="79"/>
      <c r="S26" s="79"/>
      <c r="T26" s="79"/>
      <c r="U26" s="79"/>
      <c r="V26" s="79"/>
      <c r="W26" s="79"/>
      <c r="X26" s="79"/>
      <c r="Y26" s="79"/>
      <c r="Z26" s="79"/>
      <c r="AA26" s="35"/>
      <c r="AB26" s="3"/>
      <c r="AC26" s="3"/>
      <c r="AD26" s="10"/>
      <c r="AE26" s="10"/>
      <c r="AF26" s="10"/>
      <c r="AG26" s="10"/>
      <c r="AH26" s="10"/>
      <c r="AI26" s="10"/>
      <c r="AJ26" s="10"/>
      <c r="AK26" s="11"/>
      <c r="AL26" s="11"/>
      <c r="AM26" s="11"/>
      <c r="AN26" s="79"/>
      <c r="AO26" s="79"/>
      <c r="AP26" s="79"/>
      <c r="AQ26" s="79"/>
      <c r="AR26" s="79"/>
      <c r="AS26" s="79"/>
      <c r="AT26" s="79"/>
      <c r="AU26" s="79"/>
      <c r="AV26" s="79"/>
      <c r="AW26" s="79"/>
      <c r="AX26" s="79"/>
      <c r="AY26" s="79"/>
      <c r="AZ26" s="79"/>
      <c r="BA26" s="79"/>
      <c r="BB26" s="35"/>
      <c r="BC26" s="3"/>
    </row>
    <row r="27" spans="1:56" ht="14.1" customHeight="1" x14ac:dyDescent="0.15">
      <c r="A27" s="12"/>
      <c r="C27" s="128" t="s">
        <v>124</v>
      </c>
      <c r="D27" s="129"/>
      <c r="E27" s="129"/>
      <c r="F27" s="129"/>
      <c r="G27" s="129"/>
      <c r="H27" s="82" t="s">
        <v>123</v>
      </c>
      <c r="I27" s="130" t="str">
        <f>IF(入力!$D$27="","",入力!$D$27)</f>
        <v/>
      </c>
      <c r="J27" s="130"/>
      <c r="K27" s="131"/>
      <c r="L27" s="41" t="s">
        <v>33</v>
      </c>
      <c r="M27" s="130" t="str">
        <f>IF(入力!$G$27="","",入力!$G$27)</f>
        <v/>
      </c>
      <c r="N27" s="130"/>
      <c r="O27" s="130"/>
      <c r="P27" s="130"/>
      <c r="Q27" s="130"/>
      <c r="R27" s="130"/>
      <c r="S27" s="130"/>
      <c r="T27" s="130"/>
      <c r="U27" s="130"/>
      <c r="V27" s="130"/>
      <c r="W27" s="130"/>
      <c r="X27" s="130"/>
      <c r="Y27" s="130"/>
      <c r="Z27" s="130"/>
      <c r="AA27" s="132"/>
      <c r="AB27" s="3"/>
      <c r="AC27" s="3"/>
      <c r="AD27" s="128" t="s">
        <v>124</v>
      </c>
      <c r="AE27" s="129"/>
      <c r="AF27" s="129"/>
      <c r="AG27" s="129"/>
      <c r="AH27" s="129"/>
      <c r="AI27" s="82" t="s">
        <v>123</v>
      </c>
      <c r="AJ27" s="130" t="str">
        <f>IF(入力!$D$27="","",入力!$D$27)</f>
        <v/>
      </c>
      <c r="AK27" s="130"/>
      <c r="AL27" s="131"/>
      <c r="AM27" s="41" t="s">
        <v>33</v>
      </c>
      <c r="AN27" s="130" t="str">
        <f>IF(入力!$G$27="","",入力!$G$27)</f>
        <v/>
      </c>
      <c r="AO27" s="130"/>
      <c r="AP27" s="130"/>
      <c r="AQ27" s="130"/>
      <c r="AR27" s="130"/>
      <c r="AS27" s="130"/>
      <c r="AT27" s="130"/>
      <c r="AU27" s="130"/>
      <c r="AV27" s="130"/>
      <c r="AW27" s="130"/>
      <c r="AX27" s="130"/>
      <c r="AY27" s="130"/>
      <c r="AZ27" s="130"/>
      <c r="BA27" s="130"/>
      <c r="BB27" s="132"/>
      <c r="BC27" s="3"/>
    </row>
    <row r="28" spans="1:56" ht="5.0999999999999996" customHeight="1" x14ac:dyDescent="0.15">
      <c r="A28" s="12"/>
      <c r="C28" s="10"/>
      <c r="D28" s="10"/>
      <c r="E28" s="10"/>
      <c r="F28" s="10"/>
      <c r="G28" s="10"/>
      <c r="H28" s="10"/>
      <c r="I28" s="10"/>
      <c r="J28" s="11"/>
      <c r="K28" s="11"/>
      <c r="L28" s="11"/>
      <c r="M28" s="11"/>
      <c r="N28" s="11"/>
      <c r="O28" s="11"/>
      <c r="P28" s="11"/>
      <c r="Q28" s="11"/>
      <c r="R28" s="11"/>
      <c r="S28" s="11"/>
      <c r="T28" s="11"/>
      <c r="U28" s="11"/>
      <c r="V28" s="11"/>
      <c r="W28" s="11"/>
      <c r="X28" s="3"/>
      <c r="Y28" s="3"/>
      <c r="Z28" s="133">
        <v>309</v>
      </c>
      <c r="AA28" s="133"/>
      <c r="AB28" s="3"/>
      <c r="AC28" s="3"/>
      <c r="AD28" s="10"/>
      <c r="AE28" s="10"/>
      <c r="AF28" s="10"/>
      <c r="AG28" s="10"/>
      <c r="AH28" s="10"/>
      <c r="AI28" s="10"/>
      <c r="AJ28" s="10"/>
      <c r="AK28" s="11"/>
      <c r="AL28" s="11"/>
      <c r="AM28" s="11"/>
      <c r="AN28" s="11"/>
      <c r="AO28" s="11"/>
      <c r="AP28" s="11"/>
      <c r="AQ28" s="11"/>
      <c r="AR28" s="11"/>
      <c r="AS28" s="11"/>
      <c r="AT28" s="11"/>
      <c r="AU28" s="11"/>
      <c r="AV28" s="11"/>
      <c r="AW28" s="11"/>
      <c r="AX28" s="11"/>
      <c r="AY28" s="3"/>
      <c r="AZ28" s="3"/>
      <c r="BA28" s="133">
        <v>309</v>
      </c>
      <c r="BB28" s="133"/>
      <c r="BC28" s="3"/>
    </row>
    <row r="29" spans="1:56" ht="8.25" customHeight="1" x14ac:dyDescent="0.15">
      <c r="A29" s="12"/>
      <c r="B29" s="12"/>
      <c r="C29" s="10"/>
      <c r="D29" s="10"/>
      <c r="E29" s="10"/>
      <c r="F29" s="10"/>
      <c r="G29" s="10"/>
      <c r="H29" s="10"/>
      <c r="I29" s="10"/>
      <c r="J29" s="11"/>
      <c r="K29" s="11"/>
      <c r="L29" s="11"/>
      <c r="M29" s="11"/>
      <c r="N29" s="11"/>
      <c r="O29" s="11"/>
      <c r="P29" s="11"/>
      <c r="Q29" s="11"/>
      <c r="R29" s="11"/>
      <c r="S29" s="11"/>
      <c r="T29" s="11"/>
      <c r="U29" s="11"/>
      <c r="V29" s="11"/>
      <c r="W29" s="11"/>
      <c r="X29" s="3"/>
      <c r="Y29" s="3"/>
      <c r="Z29" s="134"/>
      <c r="AA29" s="134"/>
      <c r="AB29" s="3"/>
      <c r="AC29" s="3"/>
      <c r="AD29" s="10"/>
      <c r="AE29" s="10"/>
      <c r="AF29" s="10"/>
      <c r="AG29" s="10"/>
      <c r="AH29" s="10"/>
      <c r="AI29" s="10"/>
      <c r="AJ29" s="10"/>
      <c r="AK29" s="11"/>
      <c r="AL29" s="11"/>
      <c r="AM29" s="11"/>
      <c r="AN29" s="11"/>
      <c r="AO29" s="11"/>
      <c r="AP29" s="11"/>
      <c r="AQ29" s="11"/>
      <c r="AR29" s="11"/>
      <c r="AS29" s="11"/>
      <c r="AT29" s="11"/>
      <c r="AU29" s="11"/>
      <c r="AV29" s="11"/>
      <c r="AW29" s="11"/>
      <c r="AX29" s="11"/>
      <c r="AY29" s="3"/>
      <c r="AZ29" s="3"/>
      <c r="BA29" s="134"/>
      <c r="BB29" s="134"/>
      <c r="BC29" s="3"/>
      <c r="BD29" s="12"/>
    </row>
    <row r="30" spans="1:56" ht="15" customHeight="1" x14ac:dyDescent="0.15">
      <c r="A30" s="12"/>
      <c r="B30" s="12"/>
      <c r="C30" s="12"/>
      <c r="D30" s="12"/>
      <c r="E30" s="12"/>
      <c r="F30" s="12"/>
      <c r="G30" s="12"/>
      <c r="H30" s="12"/>
      <c r="I30" s="12"/>
      <c r="J30" s="12"/>
      <c r="K30" s="12"/>
      <c r="L30" s="12"/>
      <c r="AB30" s="12"/>
      <c r="AD30" s="12"/>
      <c r="AE30" s="12"/>
      <c r="AF30" s="12"/>
      <c r="AG30" s="12"/>
      <c r="AH30" s="12"/>
      <c r="AI30" s="12"/>
      <c r="AJ30" s="12"/>
      <c r="AK30" s="12"/>
      <c r="AL30" s="12"/>
      <c r="AM30" s="12"/>
      <c r="BC30" s="12"/>
    </row>
    <row r="31" spans="1:56" ht="13.5" customHeight="1" x14ac:dyDescent="0.15">
      <c r="C31" s="13"/>
      <c r="D31" s="46" t="str">
        <f>入力!C4</f>
        <v>令和</v>
      </c>
      <c r="E31" s="14"/>
      <c r="F31" s="236" t="str">
        <f>IF(入力!$D$4="","",入力!$D$4)</f>
        <v/>
      </c>
      <c r="G31" s="236"/>
      <c r="H31" s="45" t="s">
        <v>28</v>
      </c>
      <c r="I31" s="13"/>
      <c r="J31" s="44"/>
      <c r="K31" s="37"/>
      <c r="L31" s="37"/>
      <c r="M31" s="36"/>
      <c r="N31" s="13"/>
      <c r="O31" s="13"/>
      <c r="P31" s="13"/>
      <c r="Q31" s="13"/>
      <c r="R31" s="13"/>
      <c r="S31" s="13"/>
      <c r="T31" s="13"/>
      <c r="U31" s="13"/>
      <c r="V31" s="13"/>
      <c r="W31" s="13"/>
      <c r="X31" s="13"/>
      <c r="Y31" s="13"/>
      <c r="Z31" s="13"/>
      <c r="AA31" s="14"/>
      <c r="AB31" s="38"/>
      <c r="AC31" s="2"/>
      <c r="AD31" s="13"/>
      <c r="AE31" s="46" t="str">
        <f>入力!C4</f>
        <v>令和</v>
      </c>
      <c r="AF31" s="14"/>
      <c r="AG31" s="236" t="str">
        <f>IF(入力!$D$4="","",入力!$D$4)</f>
        <v/>
      </c>
      <c r="AH31" s="236"/>
      <c r="AI31" s="45" t="s">
        <v>28</v>
      </c>
      <c r="AJ31" s="13"/>
      <c r="AK31" s="44"/>
      <c r="AL31" s="37"/>
      <c r="AM31" s="37"/>
      <c r="AN31" s="36"/>
      <c r="AO31" s="13"/>
      <c r="AP31" s="13"/>
      <c r="AQ31" s="13"/>
      <c r="AR31" s="13"/>
      <c r="AS31" s="13"/>
      <c r="AT31" s="13"/>
      <c r="AU31" s="13"/>
      <c r="AV31" s="13"/>
      <c r="AW31" s="13"/>
      <c r="AX31" s="13"/>
      <c r="AY31" s="13"/>
      <c r="AZ31" s="13"/>
      <c r="BA31" s="13"/>
      <c r="BB31" s="14"/>
      <c r="BC31" s="2"/>
    </row>
    <row r="32" spans="1:56" ht="6.95" customHeight="1" x14ac:dyDescent="0.15">
      <c r="AB32" s="12"/>
    </row>
    <row r="33" spans="3:55" ht="11.1" customHeight="1" x14ac:dyDescent="0.15">
      <c r="C33" s="237" t="s">
        <v>0</v>
      </c>
      <c r="D33" s="145" t="s">
        <v>8</v>
      </c>
      <c r="E33" s="146"/>
      <c r="F33" s="146"/>
      <c r="G33" s="239" t="str">
        <f>IF(入力!$D$10="","",IF(INDEX(データ!$H$3:$O$48,MATCH("住所",データ!$G$3:$G$48,0),MATCH(入力!$D$10,データ!$H$2:$O$2,0))="","",INDEX(データ!$H$3:$O$48,MATCH("住所",データ!$G$3:$G$48,0),MATCH(入力!$D$10,データ!$H$2:$O$2,0))))</f>
        <v/>
      </c>
      <c r="H33" s="148"/>
      <c r="I33" s="148"/>
      <c r="J33" s="148"/>
      <c r="K33" s="148"/>
      <c r="L33" s="148"/>
      <c r="M33" s="148"/>
      <c r="N33" s="148"/>
      <c r="O33" s="148"/>
      <c r="P33" s="148"/>
      <c r="Q33" s="148"/>
      <c r="R33" s="148"/>
      <c r="S33" s="148"/>
      <c r="T33" s="148"/>
      <c r="U33" s="148"/>
      <c r="V33" s="148"/>
      <c r="W33" s="148"/>
      <c r="X33" s="148"/>
      <c r="Y33" s="148"/>
      <c r="Z33" s="148"/>
      <c r="AA33" s="149"/>
      <c r="AB33" s="3"/>
      <c r="AC33" s="3"/>
      <c r="AD33" s="237" t="s">
        <v>0</v>
      </c>
      <c r="AE33" s="145" t="s">
        <v>8</v>
      </c>
      <c r="AF33" s="146"/>
      <c r="AG33" s="146"/>
      <c r="AH33" s="239" t="str">
        <f>IF(入力!$E$10="","",IF(INDEX(データ!$H$3:$O$48,MATCH("住所",データ!$G$3:$G$48,0),MATCH(入力!$E$10,データ!$H$2:$O$2,0))="","",INDEX(データ!$H$3:$O$48,MATCH("住所",データ!$G$3:$G$48,0),MATCH(入力!$E$10,データ!$H$2:$O$2,0))))</f>
        <v/>
      </c>
      <c r="AI33" s="148"/>
      <c r="AJ33" s="148"/>
      <c r="AK33" s="148"/>
      <c r="AL33" s="148"/>
      <c r="AM33" s="148"/>
      <c r="AN33" s="148"/>
      <c r="AO33" s="148"/>
      <c r="AP33" s="148"/>
      <c r="AQ33" s="148"/>
      <c r="AR33" s="148"/>
      <c r="AS33" s="148"/>
      <c r="AT33" s="148"/>
      <c r="AU33" s="148"/>
      <c r="AV33" s="148"/>
      <c r="AW33" s="148"/>
      <c r="AX33" s="148"/>
      <c r="AY33" s="148"/>
      <c r="AZ33" s="148"/>
      <c r="BA33" s="148"/>
      <c r="BB33" s="149"/>
      <c r="BC33" s="3"/>
    </row>
    <row r="34" spans="3:55" ht="11.1" customHeight="1" x14ac:dyDescent="0.15">
      <c r="C34" s="238"/>
      <c r="D34" s="152" t="s">
        <v>1</v>
      </c>
      <c r="E34" s="153"/>
      <c r="F34" s="153"/>
      <c r="G34" s="240"/>
      <c r="H34" s="150"/>
      <c r="I34" s="150"/>
      <c r="J34" s="150"/>
      <c r="K34" s="150"/>
      <c r="L34" s="150"/>
      <c r="M34" s="150"/>
      <c r="N34" s="150"/>
      <c r="O34" s="150"/>
      <c r="P34" s="150"/>
      <c r="Q34" s="150"/>
      <c r="R34" s="150"/>
      <c r="S34" s="150"/>
      <c r="T34" s="150"/>
      <c r="U34" s="150"/>
      <c r="V34" s="150"/>
      <c r="W34" s="150"/>
      <c r="X34" s="150"/>
      <c r="Y34" s="150"/>
      <c r="Z34" s="150"/>
      <c r="AA34" s="151"/>
      <c r="AB34" s="3"/>
      <c r="AC34" s="3"/>
      <c r="AD34" s="238"/>
      <c r="AE34" s="152" t="s">
        <v>1</v>
      </c>
      <c r="AF34" s="153"/>
      <c r="AG34" s="153"/>
      <c r="AH34" s="240"/>
      <c r="AI34" s="150"/>
      <c r="AJ34" s="150"/>
      <c r="AK34" s="150"/>
      <c r="AL34" s="150"/>
      <c r="AM34" s="150"/>
      <c r="AN34" s="150"/>
      <c r="AO34" s="150"/>
      <c r="AP34" s="150"/>
      <c r="AQ34" s="150"/>
      <c r="AR34" s="150"/>
      <c r="AS34" s="150"/>
      <c r="AT34" s="150"/>
      <c r="AU34" s="150"/>
      <c r="AV34" s="150"/>
      <c r="AW34" s="150"/>
      <c r="AX34" s="150"/>
      <c r="AY34" s="150"/>
      <c r="AZ34" s="150"/>
      <c r="BA34" s="150"/>
      <c r="BB34" s="151"/>
      <c r="BC34" s="3"/>
    </row>
    <row r="35" spans="3:55" ht="8.1" customHeight="1" x14ac:dyDescent="0.15">
      <c r="C35" s="221" t="s">
        <v>2</v>
      </c>
      <c r="D35" s="223" t="s">
        <v>3</v>
      </c>
      <c r="E35" s="224"/>
      <c r="F35" s="224"/>
      <c r="G35" s="227" t="str">
        <f>IF(入力!$D$10="","",IF(INDEX(データ!$H$3:$O$48,MATCH("名称",データ!$G$3:$G$48,0),MATCH(入力!$D$10,データ!$H$2:$O$2,0))="","",INDEX(データ!$H$3:$O$48,MATCH("名称",データ!$G$3:$G$48,0),MATCH(入力!$D$10,データ!$H$2:$O$2,0))))</f>
        <v/>
      </c>
      <c r="H35" s="228"/>
      <c r="I35" s="228"/>
      <c r="J35" s="228"/>
      <c r="K35" s="228"/>
      <c r="L35" s="228"/>
      <c r="M35" s="228"/>
      <c r="N35" s="231" t="s">
        <v>121</v>
      </c>
      <c r="O35" s="232"/>
      <c r="P35" s="232"/>
      <c r="Q35" s="232"/>
      <c r="R35" s="232"/>
      <c r="S35" s="232"/>
      <c r="T35" s="232"/>
      <c r="U35" s="232"/>
      <c r="V35" s="232"/>
      <c r="W35" s="232"/>
      <c r="X35" s="232"/>
      <c r="Y35" s="232"/>
      <c r="Z35" s="232"/>
      <c r="AA35" s="233"/>
      <c r="AB35" s="4"/>
      <c r="AC35" s="4"/>
      <c r="AD35" s="221" t="s">
        <v>2</v>
      </c>
      <c r="AE35" s="223" t="s">
        <v>3</v>
      </c>
      <c r="AF35" s="224"/>
      <c r="AG35" s="224"/>
      <c r="AH35" s="227" t="str">
        <f>IF(入力!$E$10="","",IF(INDEX(データ!$H$3:$O$48,MATCH("名称",データ!$G$3:$G$48,0),MATCH(入力!$E$10,データ!$H$2:$O$2,0))="","",INDEX(データ!$H$3:$O$48,MATCH("名称",データ!$G$3:$G$48,0),MATCH(入力!$E$10,データ!$H$2:$O$2,0))))</f>
        <v/>
      </c>
      <c r="AI35" s="228"/>
      <c r="AJ35" s="228"/>
      <c r="AK35" s="228"/>
      <c r="AL35" s="228"/>
      <c r="AM35" s="228"/>
      <c r="AN35" s="228"/>
      <c r="AO35" s="231" t="s">
        <v>121</v>
      </c>
      <c r="AP35" s="232"/>
      <c r="AQ35" s="232"/>
      <c r="AR35" s="232"/>
      <c r="AS35" s="232"/>
      <c r="AT35" s="232"/>
      <c r="AU35" s="232"/>
      <c r="AV35" s="232"/>
      <c r="AW35" s="232"/>
      <c r="AX35" s="232"/>
      <c r="AY35" s="232"/>
      <c r="AZ35" s="232"/>
      <c r="BA35" s="232"/>
      <c r="BB35" s="233"/>
      <c r="BC35" s="4"/>
    </row>
    <row r="36" spans="3:55" ht="3" customHeight="1" x14ac:dyDescent="0.15">
      <c r="C36" s="221"/>
      <c r="D36" s="225"/>
      <c r="E36" s="226"/>
      <c r="F36" s="226"/>
      <c r="G36" s="229"/>
      <c r="H36" s="230"/>
      <c r="I36" s="230"/>
      <c r="J36" s="230"/>
      <c r="K36" s="230"/>
      <c r="L36" s="230"/>
      <c r="M36" s="230"/>
      <c r="N36" s="135"/>
      <c r="O36" s="137"/>
      <c r="P36" s="137"/>
      <c r="Q36" s="137"/>
      <c r="R36" s="234"/>
      <c r="S36" s="137"/>
      <c r="T36" s="137"/>
      <c r="U36" s="137"/>
      <c r="V36" s="137"/>
      <c r="W36" s="181"/>
      <c r="X36" s="137"/>
      <c r="Y36" s="137"/>
      <c r="Z36" s="181"/>
      <c r="AA36" s="183"/>
      <c r="AB36" s="4"/>
      <c r="AC36" s="4"/>
      <c r="AD36" s="221"/>
      <c r="AE36" s="225"/>
      <c r="AF36" s="226"/>
      <c r="AG36" s="226"/>
      <c r="AH36" s="229"/>
      <c r="AI36" s="230"/>
      <c r="AJ36" s="230"/>
      <c r="AK36" s="230"/>
      <c r="AL36" s="230"/>
      <c r="AM36" s="230"/>
      <c r="AN36" s="230"/>
      <c r="AO36" s="135"/>
      <c r="AP36" s="137"/>
      <c r="AQ36" s="137"/>
      <c r="AR36" s="137"/>
      <c r="AS36" s="234"/>
      <c r="AT36" s="137"/>
      <c r="AU36" s="137"/>
      <c r="AV36" s="137"/>
      <c r="AW36" s="137"/>
      <c r="AX36" s="181"/>
      <c r="AY36" s="137"/>
      <c r="AZ36" s="137"/>
      <c r="BA36" s="181"/>
      <c r="BB36" s="183"/>
      <c r="BC36" s="4"/>
    </row>
    <row r="37" spans="3:55" ht="11.1" customHeight="1" x14ac:dyDescent="0.15">
      <c r="C37" s="222"/>
      <c r="D37" s="185" t="s">
        <v>4</v>
      </c>
      <c r="E37" s="186"/>
      <c r="F37" s="186"/>
      <c r="G37" s="229"/>
      <c r="H37" s="230"/>
      <c r="I37" s="230"/>
      <c r="J37" s="230"/>
      <c r="K37" s="230"/>
      <c r="L37" s="230"/>
      <c r="M37" s="230"/>
      <c r="N37" s="136"/>
      <c r="O37" s="138"/>
      <c r="P37" s="138"/>
      <c r="Q37" s="138"/>
      <c r="R37" s="235"/>
      <c r="S37" s="138"/>
      <c r="T37" s="138"/>
      <c r="U37" s="138"/>
      <c r="V37" s="138"/>
      <c r="W37" s="182"/>
      <c r="X37" s="138"/>
      <c r="Y37" s="138"/>
      <c r="Z37" s="182"/>
      <c r="AA37" s="184"/>
      <c r="AB37" s="4"/>
      <c r="AC37" s="4"/>
      <c r="AD37" s="222"/>
      <c r="AE37" s="185" t="s">
        <v>4</v>
      </c>
      <c r="AF37" s="186"/>
      <c r="AG37" s="186"/>
      <c r="AH37" s="229"/>
      <c r="AI37" s="230"/>
      <c r="AJ37" s="230"/>
      <c r="AK37" s="230"/>
      <c r="AL37" s="230"/>
      <c r="AM37" s="230"/>
      <c r="AN37" s="230"/>
      <c r="AO37" s="136"/>
      <c r="AP37" s="138"/>
      <c r="AQ37" s="138"/>
      <c r="AR37" s="138"/>
      <c r="AS37" s="235"/>
      <c r="AT37" s="138"/>
      <c r="AU37" s="138"/>
      <c r="AV37" s="138"/>
      <c r="AW37" s="138"/>
      <c r="AX37" s="182"/>
      <c r="AY37" s="138"/>
      <c r="AZ37" s="138"/>
      <c r="BA37" s="182"/>
      <c r="BB37" s="184"/>
      <c r="BC37" s="4"/>
    </row>
    <row r="38" spans="3:55" ht="15.95" customHeight="1" x14ac:dyDescent="0.15">
      <c r="C38" s="187" t="s">
        <v>30</v>
      </c>
      <c r="D38" s="188"/>
      <c r="E38" s="188"/>
      <c r="F38" s="188"/>
      <c r="G38" s="189"/>
      <c r="H38" s="190" t="s">
        <v>32</v>
      </c>
      <c r="I38" s="191"/>
      <c r="J38" s="192"/>
      <c r="K38" s="193" t="s">
        <v>35</v>
      </c>
      <c r="L38" s="194"/>
      <c r="M38" s="194"/>
      <c r="N38" s="194"/>
      <c r="O38" s="194"/>
      <c r="P38" s="194"/>
      <c r="Q38" s="195"/>
      <c r="R38" s="196" t="s">
        <v>37</v>
      </c>
      <c r="S38" s="197"/>
      <c r="T38" s="197"/>
      <c r="U38" s="197"/>
      <c r="V38" s="197"/>
      <c r="W38" s="197"/>
      <c r="X38" s="197"/>
      <c r="Y38" s="197"/>
      <c r="Z38" s="197"/>
      <c r="AA38" s="198"/>
      <c r="AB38" s="10"/>
      <c r="AC38" s="10"/>
      <c r="AD38" s="187" t="s">
        <v>30</v>
      </c>
      <c r="AE38" s="188"/>
      <c r="AF38" s="188"/>
      <c r="AG38" s="188"/>
      <c r="AH38" s="189"/>
      <c r="AI38" s="190" t="s">
        <v>32</v>
      </c>
      <c r="AJ38" s="191"/>
      <c r="AK38" s="192"/>
      <c r="AL38" s="193" t="s">
        <v>35</v>
      </c>
      <c r="AM38" s="194"/>
      <c r="AN38" s="194"/>
      <c r="AO38" s="194"/>
      <c r="AP38" s="194"/>
      <c r="AQ38" s="194"/>
      <c r="AR38" s="195"/>
      <c r="AS38" s="196" t="s">
        <v>37</v>
      </c>
      <c r="AT38" s="197"/>
      <c r="AU38" s="197"/>
      <c r="AV38" s="197"/>
      <c r="AW38" s="197"/>
      <c r="AX38" s="197"/>
      <c r="AY38" s="197"/>
      <c r="AZ38" s="197"/>
      <c r="BA38" s="197"/>
      <c r="BB38" s="198"/>
      <c r="BC38" s="10"/>
    </row>
    <row r="39" spans="3:55" ht="17.25" customHeight="1" x14ac:dyDescent="0.15">
      <c r="C39" s="199" t="str">
        <f>IF(入力!$D$10="","",IF(INDEX(データ!$H$3:$O$48,MATCH("区分",データ!$G$3:$G$48,0),MATCH(入力!$D$10,データ!$H$2:$O$2,0))="","",INDEX(データ!$H$3:$O$48,MATCH("区分",データ!$G$3:$G$48,0),MATCH(入力!$D$10,データ!$H$2:$O$2,0))))</f>
        <v/>
      </c>
      <c r="D39" s="200"/>
      <c r="E39" s="200"/>
      <c r="F39" s="200"/>
      <c r="G39" s="201"/>
      <c r="H39" s="205" t="str">
        <f>IF(入力!$D$10="","",IF(INDEX(データ!$H$3:$O$48,MATCH("細目",データ!$G$3:$G$48,0),MATCH(入力!$D$10,データ!$H$2:$O$2,0))="","",INDEX(データ!$H$3:$O$48,MATCH("細目",データ!$G$3:$G$48,0),MATCH(入力!$D$10,データ!$H$2:$O$2,0))))</f>
        <v/>
      </c>
      <c r="I39" s="206"/>
      <c r="J39" s="207"/>
      <c r="K39" s="211" t="str">
        <f>IF(入力!$D$10="","",IF(INDEX(データ!$H$3:$O$48,MATCH("支払金額",データ!$G$3:$G$48,0),MATCH(入力!$D$10,データ!$H$2:$O$2,0))="","",INDEX(データ!$H$3:$O$48,MATCH("支払金額",データ!$G$3:$G$48,0),MATCH(入力!$D$10,データ!$H$2:$O$2,0))))</f>
        <v/>
      </c>
      <c r="L39" s="212"/>
      <c r="M39" s="212"/>
      <c r="N39" s="212"/>
      <c r="O39" s="212"/>
      <c r="P39" s="212"/>
      <c r="Q39" s="213"/>
      <c r="R39" s="214" t="str">
        <f>IF(入力!$D$10="","",IF(INDEX(データ!$H$3:$O$48,MATCH("源泉",データ!$G$3:$G$48,0),MATCH(入力!$D$10,データ!$H$2:$O$2,0))="","",INDEX(データ!$H$3:$O$48,MATCH("源泉",データ!$G$3:$G$48,0),MATCH(入力!$D$10,データ!$H$2:$O$2,0))))</f>
        <v/>
      </c>
      <c r="S39" s="215"/>
      <c r="T39" s="215"/>
      <c r="U39" s="215"/>
      <c r="V39" s="215"/>
      <c r="W39" s="215"/>
      <c r="X39" s="215"/>
      <c r="Y39" s="215"/>
      <c r="Z39" s="215"/>
      <c r="AA39" s="216"/>
      <c r="AB39" s="7"/>
      <c r="AC39" s="7"/>
      <c r="AD39" s="199" t="str">
        <f>IF(入力!$E$10="","",IF(INDEX(データ!$H$3:$O$48,MATCH("区分",データ!$G$3:$G$48,0),MATCH(入力!$E$10,データ!$H$2:$O$2,0))="","",INDEX(データ!$H$3:$O$48,MATCH("区分",データ!$G$3:$G$48,0),MATCH(入力!$E$10,データ!$H$2:$O$2,0))))</f>
        <v/>
      </c>
      <c r="AE39" s="200"/>
      <c r="AF39" s="200"/>
      <c r="AG39" s="200"/>
      <c r="AH39" s="201"/>
      <c r="AI39" s="205" t="str">
        <f>IF(入力!$E$10="","",IF(INDEX(データ!$H$3:$O$48,MATCH("細目",データ!$G$3:$G$48,0),MATCH(入力!$E$10,データ!$H$2:$O$2,0))="","",INDEX(データ!$H$3:$O$48,MATCH("細目",データ!$G$3:$G$48,0),MATCH(入力!$E$10,データ!$H$2:$O$2,0))))</f>
        <v/>
      </c>
      <c r="AJ39" s="206"/>
      <c r="AK39" s="207"/>
      <c r="AL39" s="211" t="str">
        <f>IF(入力!$E$10="","",IF(INDEX(データ!$H$3:$O$48,MATCH("支払金額",データ!$G$3:$G$48,0),MATCH(入力!$E$10,データ!$H$2:$O$2,0))="","",INDEX(データ!$H$3:$O$48,MATCH("支払金額",データ!$G$3:$G$48,0),MATCH(入力!$E$10,データ!$H$2:$O$2,0))))</f>
        <v/>
      </c>
      <c r="AM39" s="212"/>
      <c r="AN39" s="212"/>
      <c r="AO39" s="212"/>
      <c r="AP39" s="212"/>
      <c r="AQ39" s="212"/>
      <c r="AR39" s="213"/>
      <c r="AS39" s="214" t="str">
        <f>IF(入力!$E$10="","",IF(INDEX(データ!$H$3:$O$48,MATCH("源泉",データ!$G$3:$G$48,0),MATCH(入力!$E$10,データ!$H$2:$O$2,0))="","",INDEX(データ!$H$3:$O$48,MATCH("源泉",データ!$G$3:$G$48,0),MATCH(入力!$E$10,データ!$H$2:$O$2,0))))</f>
        <v/>
      </c>
      <c r="AT39" s="215"/>
      <c r="AU39" s="215"/>
      <c r="AV39" s="215"/>
      <c r="AW39" s="215"/>
      <c r="AX39" s="215"/>
      <c r="AY39" s="215"/>
      <c r="AZ39" s="215"/>
      <c r="BA39" s="215"/>
      <c r="BB39" s="216"/>
      <c r="BC39" s="7"/>
    </row>
    <row r="40" spans="3:55" ht="11.45" customHeight="1" x14ac:dyDescent="0.15">
      <c r="C40" s="202"/>
      <c r="D40" s="203"/>
      <c r="E40" s="203"/>
      <c r="F40" s="203"/>
      <c r="G40" s="204"/>
      <c r="H40" s="208"/>
      <c r="I40" s="209"/>
      <c r="J40" s="210"/>
      <c r="K40" s="217" t="str">
        <f>IF(入力!$D$10="","",IF(INDEX(データ!$H$3:$O$48,MATCH("支払金額２",データ!$G$3:$G$48,0),MATCH(入力!$D$10,データ!$H$2:$O$2,0))="","",INDEX(データ!$H$3:$O$48,MATCH("支払金額２",データ!$G$3:$G$48,0),MATCH(入力!$D$10,データ!$H$2:$O$2,0))))</f>
        <v/>
      </c>
      <c r="L40" s="218"/>
      <c r="M40" s="218"/>
      <c r="N40" s="218"/>
      <c r="O40" s="218"/>
      <c r="P40" s="218"/>
      <c r="Q40" s="219"/>
      <c r="R40" s="217" t="str">
        <f>IF(入力!$D$10="","",IF(INDEX(データ!$H$3:$O$48,MATCH("源泉２",データ!$G$3:$G$48,0),MATCH(入力!$D$10,データ!$H$2:$O$2,0))="","",INDEX(データ!$H$3:$O$48,MATCH("源泉２",データ!$G$3:$G$48,0),MATCH(入力!$D$10,データ!$H$2:$O$2,0))))</f>
        <v/>
      </c>
      <c r="S40" s="218"/>
      <c r="T40" s="218"/>
      <c r="U40" s="218"/>
      <c r="V40" s="218"/>
      <c r="W40" s="218"/>
      <c r="X40" s="218"/>
      <c r="Y40" s="218"/>
      <c r="Z40" s="218"/>
      <c r="AA40" s="220"/>
      <c r="AB40" s="7"/>
      <c r="AC40" s="7"/>
      <c r="AD40" s="202"/>
      <c r="AE40" s="203"/>
      <c r="AF40" s="203"/>
      <c r="AG40" s="203"/>
      <c r="AH40" s="204"/>
      <c r="AI40" s="208"/>
      <c r="AJ40" s="209"/>
      <c r="AK40" s="210"/>
      <c r="AL40" s="217" t="str">
        <f>IF(入力!$E$10="","",IF(INDEX(データ!$H$3:$O$48,MATCH("支払金額２",データ!$G$3:$G$48,0),MATCH(入力!$E$10,データ!$H$2:$O$2,0))="","",INDEX(データ!$H$3:$O$48,MATCH("支払金額２",データ!$G$3:$G$48,0),MATCH(入力!$E$10,データ!$H$2:$O$2,0))))</f>
        <v/>
      </c>
      <c r="AM40" s="218"/>
      <c r="AN40" s="218"/>
      <c r="AO40" s="218"/>
      <c r="AP40" s="218"/>
      <c r="AQ40" s="218"/>
      <c r="AR40" s="219"/>
      <c r="AS40" s="217" t="str">
        <f>IF(入力!$E$10="","",IF(INDEX(データ!$H$3:$O$48,MATCH("源泉２",データ!$G$3:$G$48,0),MATCH(入力!$E$10,データ!$H$2:$O$2,0))="","",INDEX(データ!$H$3:$O$48,MATCH("源泉２",データ!$G$3:$G$48,0),MATCH(入力!$E$10,データ!$H$2:$O$2,0))))</f>
        <v/>
      </c>
      <c r="AT40" s="218"/>
      <c r="AU40" s="218"/>
      <c r="AV40" s="218"/>
      <c r="AW40" s="218"/>
      <c r="AX40" s="218"/>
      <c r="AY40" s="218"/>
      <c r="AZ40" s="218"/>
      <c r="BA40" s="218"/>
      <c r="BB40" s="220"/>
      <c r="BC40" s="7"/>
    </row>
    <row r="41" spans="3:55" ht="11.1" customHeight="1" x14ac:dyDescent="0.15">
      <c r="C41" s="248" t="str">
        <f>IF(入力!$D$10="","",IF(INDEX(データ!$H$3:$O$48,MATCH("区分２",データ!$G$3:$G$48,0),MATCH(入力!$D$10,データ!$H$2:$O$2,0))="","",INDEX(データ!$H$3:$O$48,MATCH("区分２",データ!$G$3:$G$48,0),MATCH(入力!$D$10,データ!$H$2:$O$2,0))))</f>
        <v/>
      </c>
      <c r="D41" s="249"/>
      <c r="E41" s="249"/>
      <c r="F41" s="249"/>
      <c r="G41" s="250"/>
      <c r="H41" s="254" t="str">
        <f>IF(入力!$D$10="","",IF(INDEX(データ!$H$3:$O$48,MATCH("細目２",データ!$G$3:$G$48,0),MATCH(入力!$D$10,データ!$H$2:$O$2,0))="","",INDEX(データ!$H$3:$O$48,MATCH("細目２",データ!$G$3:$G$48,0),MATCH(入力!$D$10,データ!$H$2:$O$2,0))))</f>
        <v/>
      </c>
      <c r="I41" s="255"/>
      <c r="J41" s="256"/>
      <c r="K41" s="241" t="str">
        <f>IF(入力!$D$10="","",IF(INDEX(データ!$H$3:$O$48,MATCH("支払金額３",データ!$G$3:$G$48,0),MATCH(入力!$D$10,データ!$H$2:$O$2,0))="","",INDEX(データ!$H$3:$O$48,MATCH("支払金額３",データ!$G$3:$G$48,0),MATCH(入力!$D$10,データ!$H$2:$O$2,0))))</f>
        <v/>
      </c>
      <c r="L41" s="242"/>
      <c r="M41" s="242"/>
      <c r="N41" s="242"/>
      <c r="O41" s="242"/>
      <c r="P41" s="242"/>
      <c r="Q41" s="257"/>
      <c r="R41" s="241" t="str">
        <f>IF(入力!$D$10="","",IF(INDEX(データ!$H$3:$O$48,MATCH("源泉３",データ!$G$3:$G$48,0),MATCH(入力!$D$10,データ!$H$2:$O$2,0))="","",INDEX(データ!$H$3:$O$48,MATCH("源泉３",データ!$G$3:$G$48,0),MATCH(入力!$D$10,データ!$H$2:$O$2,0))))</f>
        <v/>
      </c>
      <c r="S41" s="242"/>
      <c r="T41" s="242"/>
      <c r="U41" s="242"/>
      <c r="V41" s="242"/>
      <c r="W41" s="242"/>
      <c r="X41" s="242"/>
      <c r="Y41" s="242"/>
      <c r="Z41" s="242"/>
      <c r="AA41" s="243"/>
      <c r="AB41" s="7"/>
      <c r="AC41" s="7"/>
      <c r="AD41" s="248" t="str">
        <f>IF(入力!$E$10="","",IF(INDEX(データ!$H$3:$O$48,MATCH("区分２",データ!$G$3:$G$48,0),MATCH(入力!$E$10,データ!$H$2:$O$2,0))="","",INDEX(データ!$H$3:$O$48,MATCH("区分２",データ!$G$3:$G$48,0),MATCH(入力!$E$10,データ!$H$2:$O$2,0))))</f>
        <v/>
      </c>
      <c r="AE41" s="249"/>
      <c r="AF41" s="249"/>
      <c r="AG41" s="249"/>
      <c r="AH41" s="250"/>
      <c r="AI41" s="254" t="str">
        <f>IF(入力!$E$10="","",IF(INDEX(データ!$H$3:$O$48,MATCH("細目２",データ!$G$3:$G$48,0),MATCH(入力!$E$10,データ!$H$2:$O$2,0))="","",INDEX(データ!$H$3:$O$48,MATCH("細目２",データ!$G$3:$G$48,0),MATCH(入力!$E$10,データ!$H$2:$O$2,0))))</f>
        <v/>
      </c>
      <c r="AJ41" s="255"/>
      <c r="AK41" s="256"/>
      <c r="AL41" s="241" t="str">
        <f>IF(入力!$E$10="","",IF(INDEX(データ!$H$3:$O$48,MATCH("支払金額３",データ!$G$3:$G$48,0),MATCH(入力!$E$10,データ!$H$2:$O$2,0))="","",INDEX(データ!$H$3:$O$48,MATCH("支払金額３",データ!$G$3:$G$48,0),MATCH(入力!$E$10,データ!$H$2:$O$2,0))))</f>
        <v/>
      </c>
      <c r="AM41" s="242"/>
      <c r="AN41" s="242"/>
      <c r="AO41" s="242"/>
      <c r="AP41" s="242"/>
      <c r="AQ41" s="242"/>
      <c r="AR41" s="257"/>
      <c r="AS41" s="241" t="str">
        <f>IF(入力!$E$10="","",IF(INDEX(データ!$H$3:$O$48,MATCH("源泉３",データ!$G$3:$G$48,0),MATCH(入力!$E$10,データ!$H$2:$O$2,0))="","",INDEX(データ!$H$3:$O$48,MATCH("源泉３",データ!$G$3:$G$48,0),MATCH(入力!$E$10,データ!$H$2:$O$2,0))))</f>
        <v/>
      </c>
      <c r="AT41" s="242"/>
      <c r="AU41" s="242"/>
      <c r="AV41" s="242"/>
      <c r="AW41" s="242"/>
      <c r="AX41" s="242"/>
      <c r="AY41" s="242"/>
      <c r="AZ41" s="242"/>
      <c r="BA41" s="242"/>
      <c r="BB41" s="243"/>
      <c r="BC41" s="7"/>
    </row>
    <row r="42" spans="3:55" ht="11.1" customHeight="1" x14ac:dyDescent="0.15">
      <c r="C42" s="251"/>
      <c r="D42" s="252"/>
      <c r="E42" s="252"/>
      <c r="F42" s="252"/>
      <c r="G42" s="253"/>
      <c r="H42" s="208"/>
      <c r="I42" s="209"/>
      <c r="J42" s="210"/>
      <c r="K42" s="258" t="str">
        <f>IF(入力!$D$10="","",IF(INDEX(データ!$H$3:$O$48,MATCH("支払金額４",データ!$G$3:$G$48,0),MATCH(入力!$D$10,データ!$H$2:$O$2,0))="","",INDEX(データ!$H$3:$O$48,MATCH("支払金額４",データ!$G$3:$G$48,0),MATCH(入力!$D$10,データ!$H$2:$O$2,0))))</f>
        <v/>
      </c>
      <c r="L42" s="259"/>
      <c r="M42" s="259"/>
      <c r="N42" s="259"/>
      <c r="O42" s="259"/>
      <c r="P42" s="259"/>
      <c r="Q42" s="260"/>
      <c r="R42" s="258" t="str">
        <f>IF(入力!$D$10="","",IF(INDEX(データ!$H$3:$O$48,MATCH("源泉４",データ!$G$3:$G$48,0),MATCH(入力!$D$10,データ!$H$2:$O$2,0))="","",INDEX(データ!$H$3:$O$48,MATCH("源泉４",データ!$G$3:$G$48,0),MATCH(入力!$D$10,データ!$H$2:$O$2,0))))</f>
        <v/>
      </c>
      <c r="S42" s="259"/>
      <c r="T42" s="259"/>
      <c r="U42" s="259"/>
      <c r="V42" s="259"/>
      <c r="W42" s="259"/>
      <c r="X42" s="259"/>
      <c r="Y42" s="259"/>
      <c r="Z42" s="259"/>
      <c r="AA42" s="261"/>
      <c r="AB42" s="7"/>
      <c r="AC42" s="7"/>
      <c r="AD42" s="251"/>
      <c r="AE42" s="252"/>
      <c r="AF42" s="252"/>
      <c r="AG42" s="252"/>
      <c r="AH42" s="253"/>
      <c r="AI42" s="208"/>
      <c r="AJ42" s="209"/>
      <c r="AK42" s="210"/>
      <c r="AL42" s="258" t="str">
        <f>IF(入力!$E$10="","",IF(INDEX(データ!$H$3:$O$48,MATCH("支払金額４",データ!$G$3:$G$48,0),MATCH(入力!$E$10,データ!$H$2:$O$2,0))="","",INDEX(データ!$H$3:$O$48,MATCH("支払金額４",データ!$G$3:$G$48,0),MATCH(入力!$E$10,データ!$H$2:$O$2,0))))</f>
        <v/>
      </c>
      <c r="AM42" s="259"/>
      <c r="AN42" s="259"/>
      <c r="AO42" s="259"/>
      <c r="AP42" s="259"/>
      <c r="AQ42" s="259"/>
      <c r="AR42" s="260"/>
      <c r="AS42" s="258" t="str">
        <f>IF(入力!$E$10="","",IF(INDEX(データ!$H$3:$O$48,MATCH("源泉４",データ!$G$3:$G$48,0),MATCH(入力!$E$10,データ!$H$2:$O$2,0))="","",INDEX(データ!$H$3:$O$48,MATCH("源泉４",データ!$G$3:$G$48,0),MATCH(入力!$E$10,データ!$H$2:$O$2,0))))</f>
        <v/>
      </c>
      <c r="AT42" s="259"/>
      <c r="AU42" s="259"/>
      <c r="AV42" s="259"/>
      <c r="AW42" s="259"/>
      <c r="AX42" s="259"/>
      <c r="AY42" s="259"/>
      <c r="AZ42" s="259"/>
      <c r="BA42" s="259"/>
      <c r="BB42" s="261"/>
      <c r="BC42" s="7"/>
    </row>
    <row r="43" spans="3:55" ht="11.1" customHeight="1" x14ac:dyDescent="0.15">
      <c r="C43" s="248" t="str">
        <f>IF(入力!$D$10="","",IF(INDEX(データ!$H$3:$O$48,MATCH("区分３",データ!$G$3:$G$48,0),MATCH(入力!$D$10,データ!$H$2:$O$2,0))="","",INDEX(データ!$H$3:$O$48,MATCH("区分３",データ!$G$3:$G$48,0),MATCH(入力!$D$10,データ!$H$2:$O$2,0))))</f>
        <v/>
      </c>
      <c r="D43" s="249"/>
      <c r="E43" s="249"/>
      <c r="F43" s="249"/>
      <c r="G43" s="250"/>
      <c r="H43" s="254" t="str">
        <f>IF(入力!$D$10="","",IF(INDEX(データ!$H$3:$O$48,MATCH("細目３",データ!$G$3:$G$48,0),MATCH(入力!$D$10,データ!$H$2:$O$2,0))="","",INDEX(データ!$H$3:$O$48,MATCH("細目３",データ!$G$3:$G$48,0),MATCH(入力!$D$10,データ!$H$2:$O$2,0))))</f>
        <v/>
      </c>
      <c r="I43" s="255"/>
      <c r="J43" s="256"/>
      <c r="K43" s="241" t="str">
        <f>IF(入力!$D$10="","",IF(INDEX(データ!$H$3:$O$48,MATCH("支払金額５",データ!$G$3:$G$48,0),MATCH(入力!$D$10,データ!$H$2:$O$2,0))="","",INDEX(データ!$H$3:$O$48,MATCH("支払金額５",データ!$G$3:$G$48,0),MATCH(入力!$D$10,データ!$H$2:$O$2,0))))</f>
        <v/>
      </c>
      <c r="L43" s="242"/>
      <c r="M43" s="242"/>
      <c r="N43" s="242"/>
      <c r="O43" s="242"/>
      <c r="P43" s="242"/>
      <c r="Q43" s="257"/>
      <c r="R43" s="241" t="str">
        <f>IF(入力!$D$10="","",IF(INDEX(データ!$H$3:$O$48,MATCH("源泉５",データ!$G$3:$G$48,0),MATCH(入力!$D$10,データ!$H$2:$O$2,0))="","",INDEX(データ!$H$3:$O$48,MATCH("源泉５",データ!$G$3:$G$48,0),MATCH(入力!$D$10,データ!$H$2:$O$2,0))))</f>
        <v/>
      </c>
      <c r="S43" s="242"/>
      <c r="T43" s="242"/>
      <c r="U43" s="242"/>
      <c r="V43" s="242"/>
      <c r="W43" s="242"/>
      <c r="X43" s="242"/>
      <c r="Y43" s="242"/>
      <c r="Z43" s="242"/>
      <c r="AA43" s="243"/>
      <c r="AB43" s="7"/>
      <c r="AC43" s="7"/>
      <c r="AD43" s="248" t="str">
        <f>IF(入力!$E$10="","",IF(INDEX(データ!$H$3:$O$48,MATCH("区分３",データ!$G$3:$G$48,0),MATCH(入力!$E$10,データ!$H$2:$O$2,0))="","",INDEX(データ!$H$3:$O$48,MATCH("区分３",データ!$G$3:$G$48,0),MATCH(入力!$E$10,データ!$H$2:$O$2,0))))</f>
        <v/>
      </c>
      <c r="AE43" s="249"/>
      <c r="AF43" s="249"/>
      <c r="AG43" s="249"/>
      <c r="AH43" s="250"/>
      <c r="AI43" s="254" t="str">
        <f>IF(入力!$E$10="","",IF(INDEX(データ!$H$3:$O$48,MATCH("細目３",データ!$G$3:$G$48,0),MATCH(入力!$E$10,データ!$H$2:$O$2,0))="","",INDEX(データ!$H$3:$O$48,MATCH("細目３",データ!$G$3:$G$48,0),MATCH(入力!$E$10,データ!$H$2:$O$2,0))))</f>
        <v/>
      </c>
      <c r="AJ43" s="255"/>
      <c r="AK43" s="256"/>
      <c r="AL43" s="241" t="str">
        <f>IF(入力!$E$10="","",IF(INDEX(データ!$H$3:$O$48,MATCH("支払金額５",データ!$G$3:$G$48,0),MATCH(入力!$E$10,データ!$H$2:$O$2,0))="","",INDEX(データ!$H$3:$O$48,MATCH("支払金額５",データ!$G$3:$G$48,0),MATCH(入力!$E$10,データ!$H$2:$O$2,0))))</f>
        <v/>
      </c>
      <c r="AM43" s="242"/>
      <c r="AN43" s="242"/>
      <c r="AO43" s="242"/>
      <c r="AP43" s="242"/>
      <c r="AQ43" s="242"/>
      <c r="AR43" s="257"/>
      <c r="AS43" s="241" t="str">
        <f>IF(入力!$E$10="","",IF(INDEX(データ!$H$3:$O$48,MATCH("源泉５",データ!$G$3:$G$48,0),MATCH(入力!$E$10,データ!$H$2:$O$2,0))="","",INDEX(データ!$H$3:$O$48,MATCH("源泉５",データ!$G$3:$G$48,0),MATCH(入力!$E$10,データ!$H$2:$O$2,0))))</f>
        <v/>
      </c>
      <c r="AT43" s="242"/>
      <c r="AU43" s="242"/>
      <c r="AV43" s="242"/>
      <c r="AW43" s="242"/>
      <c r="AX43" s="242"/>
      <c r="AY43" s="242"/>
      <c r="AZ43" s="242"/>
      <c r="BA43" s="242"/>
      <c r="BB43" s="243"/>
      <c r="BC43" s="7"/>
    </row>
    <row r="44" spans="3:55" ht="11.1" customHeight="1" x14ac:dyDescent="0.15">
      <c r="C44" s="251"/>
      <c r="D44" s="252"/>
      <c r="E44" s="252"/>
      <c r="F44" s="252"/>
      <c r="G44" s="253"/>
      <c r="H44" s="208"/>
      <c r="I44" s="209"/>
      <c r="J44" s="210"/>
      <c r="K44" s="258" t="str">
        <f>IF(入力!$D$10="","",IF(INDEX(データ!$H$3:$O$48,MATCH("支払金額６",データ!$G$3:$G$48,0),MATCH(入力!$D$10,データ!$H$2:$O$2,0))="","",INDEX(データ!$H$3:$O$48,MATCH("支払金額６",データ!$G$3:$G$48,0),MATCH(入力!$D$10,データ!$H$2:$O$2,0))))</f>
        <v/>
      </c>
      <c r="L44" s="259"/>
      <c r="M44" s="259"/>
      <c r="N44" s="259"/>
      <c r="O44" s="259"/>
      <c r="P44" s="259"/>
      <c r="Q44" s="260"/>
      <c r="R44" s="258" t="str">
        <f>IF(入力!$D$10="","",IF(INDEX(データ!$H$3:$O$48,MATCH("源泉６",データ!$G$3:$G$48,0),MATCH(入力!$D$10,データ!$H$2:$O$2,0))="","",INDEX(データ!$H$3:$O$48,MATCH("源泉６",データ!$G$3:$G$48,0),MATCH(入力!$D$10,データ!$H$2:$O$2,0))))</f>
        <v/>
      </c>
      <c r="S44" s="259"/>
      <c r="T44" s="259"/>
      <c r="U44" s="259"/>
      <c r="V44" s="259"/>
      <c r="W44" s="259"/>
      <c r="X44" s="259"/>
      <c r="Y44" s="259"/>
      <c r="Z44" s="259"/>
      <c r="AA44" s="261"/>
      <c r="AB44" s="7"/>
      <c r="AC44" s="7"/>
      <c r="AD44" s="251"/>
      <c r="AE44" s="252"/>
      <c r="AF44" s="252"/>
      <c r="AG44" s="252"/>
      <c r="AH44" s="253"/>
      <c r="AI44" s="208"/>
      <c r="AJ44" s="209"/>
      <c r="AK44" s="210"/>
      <c r="AL44" s="258" t="str">
        <f>IF(入力!$E$10="","",IF(INDEX(データ!$H$3:$O$48,MATCH("支払金額６",データ!$G$3:$G$48,0),MATCH(入力!$E$10,データ!$H$2:$O$2,0))="","",INDEX(データ!$H$3:$O$48,MATCH("支払金額６",データ!$G$3:$G$48,0),MATCH(入力!$E$10,データ!$H$2:$O$2,0))))</f>
        <v/>
      </c>
      <c r="AM44" s="259"/>
      <c r="AN44" s="259"/>
      <c r="AO44" s="259"/>
      <c r="AP44" s="259"/>
      <c r="AQ44" s="259"/>
      <c r="AR44" s="260"/>
      <c r="AS44" s="258" t="str">
        <f>IF(入力!$E$10="","",IF(INDEX(データ!$H$3:$O$48,MATCH("源泉６",データ!$G$3:$G$48,0),MATCH(入力!$E$10,データ!$H$2:$O$2,0))="","",INDEX(データ!$H$3:$O$48,MATCH("源泉６",データ!$G$3:$G$48,0),MATCH(入力!$E$10,データ!$H$2:$O$2,0))))</f>
        <v/>
      </c>
      <c r="AT44" s="259"/>
      <c r="AU44" s="259"/>
      <c r="AV44" s="259"/>
      <c r="AW44" s="259"/>
      <c r="AX44" s="259"/>
      <c r="AY44" s="259"/>
      <c r="AZ44" s="259"/>
      <c r="BA44" s="259"/>
      <c r="BB44" s="261"/>
      <c r="BC44" s="7"/>
    </row>
    <row r="45" spans="3:55" ht="11.1" customHeight="1" x14ac:dyDescent="0.15">
      <c r="C45" s="248" t="str">
        <f>IF(入力!$D$10="","",IF(INDEX(データ!$H$3:$O$48,MATCH("区分４",データ!$G$3:$G$48,0),MATCH(入力!$D$10,データ!$H$2:$O$2,0))="","",INDEX(データ!$H$3:$O$48,MATCH("区分４",データ!$G$3:$G$48,0),MATCH(入力!$D$10,データ!$H$2:$O$2,0))))</f>
        <v/>
      </c>
      <c r="D45" s="249"/>
      <c r="E45" s="249"/>
      <c r="F45" s="249"/>
      <c r="G45" s="250"/>
      <c r="H45" s="254" t="str">
        <f>IF(入力!$D$10="","",IF(INDEX(データ!$H$3:$O$48,MATCH("細目４",データ!$G$3:$G$48,0),MATCH(入力!$D$10,データ!$H$2:$O$2,0))="","",INDEX(データ!$H$3:$O$48,MATCH("細目４",データ!$G$3:$G$48,0),MATCH(入力!$D$10,データ!$H$2:$O$2,0))))</f>
        <v/>
      </c>
      <c r="I45" s="255"/>
      <c r="J45" s="256"/>
      <c r="K45" s="241" t="str">
        <f>IF(入力!$D$10="","",IF(INDEX(データ!$H$3:$O$48,MATCH("支払金額７",データ!$G$3:$G$48,0),MATCH(入力!$D$10,データ!$H$2:$O$2,0))="","",INDEX(データ!$H$3:$O$48,MATCH("支払金額７",データ!$G$3:$G$48,0),MATCH(入力!$D$10,データ!$H$2:$O$2,0))))</f>
        <v/>
      </c>
      <c r="L45" s="242"/>
      <c r="M45" s="242"/>
      <c r="N45" s="242"/>
      <c r="O45" s="242"/>
      <c r="P45" s="242"/>
      <c r="Q45" s="257"/>
      <c r="R45" s="241" t="str">
        <f>IF(入力!$D$10="","",IF(INDEX(データ!$H$3:$O$48,MATCH("源泉７",データ!$G$3:$G$48,0),MATCH(入力!$D$10,データ!$H$2:$O$2,0))="","",INDEX(データ!$H$3:$O$48,MATCH("源泉７",データ!$G$3:$G$48,0),MATCH(入力!$D$10,データ!$H$2:$O$2,0))))</f>
        <v/>
      </c>
      <c r="S45" s="242"/>
      <c r="T45" s="242"/>
      <c r="U45" s="242"/>
      <c r="V45" s="242"/>
      <c r="W45" s="242"/>
      <c r="X45" s="242"/>
      <c r="Y45" s="242"/>
      <c r="Z45" s="242"/>
      <c r="AA45" s="243"/>
      <c r="AB45" s="5"/>
      <c r="AC45" s="5"/>
      <c r="AD45" s="248" t="str">
        <f>IF(入力!$E$10="","",IF(INDEX(データ!$H$3:$O$48,MATCH("区分４",データ!$G$3:$G$48,0),MATCH(入力!$E$10,データ!$H$2:$O$2,0))="","",INDEX(データ!$H$3:$O$48,MATCH("区分４",データ!$G$3:$G$48,0),MATCH(入力!$E$10,データ!$H$2:$O$2,0))))</f>
        <v/>
      </c>
      <c r="AE45" s="249"/>
      <c r="AF45" s="249"/>
      <c r="AG45" s="249"/>
      <c r="AH45" s="250"/>
      <c r="AI45" s="254" t="str">
        <f>IF(入力!$E$10="","",IF(INDEX(データ!$H$3:$O$48,MATCH("細目４",データ!$G$3:$G$48,0),MATCH(入力!$E$10,データ!$H$2:$O$2,0))="","",INDEX(データ!$H$3:$O$48,MATCH("細目４",データ!$G$3:$G$48,0),MATCH(入力!$E$10,データ!$H$2:$O$2,0))))</f>
        <v/>
      </c>
      <c r="AJ45" s="255"/>
      <c r="AK45" s="256"/>
      <c r="AL45" s="241" t="str">
        <f>IF(入力!$E$10="","",IF(INDEX(データ!$H$3:$O$48,MATCH("支払金額７",データ!$G$3:$G$48,0),MATCH(入力!$E$10,データ!$H$2:$O$2,0))="","",INDEX(データ!$H$3:$O$48,MATCH("支払金額７",データ!$G$3:$G$48,0),MATCH(入力!$E$10,データ!$H$2:$O$2,0))))</f>
        <v/>
      </c>
      <c r="AM45" s="242"/>
      <c r="AN45" s="242"/>
      <c r="AO45" s="242"/>
      <c r="AP45" s="242"/>
      <c r="AQ45" s="242"/>
      <c r="AR45" s="257"/>
      <c r="AS45" s="241" t="str">
        <f>IF(入力!$E$10="","",IF(INDEX(データ!$H$3:$O$48,MATCH("源泉７",データ!$G$3:$G$48,0),MATCH(入力!$E$10,データ!$H$2:$O$2,0))="","",INDEX(データ!$H$3:$O$48,MATCH("源泉７",データ!$G$3:$G$48,0),MATCH(入力!$E$10,データ!$H$2:$O$2,0))))</f>
        <v/>
      </c>
      <c r="AT45" s="242"/>
      <c r="AU45" s="242"/>
      <c r="AV45" s="242"/>
      <c r="AW45" s="242"/>
      <c r="AX45" s="242"/>
      <c r="AY45" s="242"/>
      <c r="AZ45" s="242"/>
      <c r="BA45" s="242"/>
      <c r="BB45" s="243"/>
      <c r="BC45" s="5"/>
    </row>
    <row r="46" spans="3:55" ht="11.1" customHeight="1" x14ac:dyDescent="0.15">
      <c r="C46" s="251"/>
      <c r="D46" s="252"/>
      <c r="E46" s="252"/>
      <c r="F46" s="252"/>
      <c r="G46" s="253"/>
      <c r="H46" s="208"/>
      <c r="I46" s="209"/>
      <c r="J46" s="210"/>
      <c r="K46" s="258" t="str">
        <f>IF(入力!$D$10="","",IF(INDEX(データ!$H$3:$O$48,MATCH("支払金額８",データ!$G$3:$G$48,0),MATCH(入力!$D$10,データ!$H$2:$O$2,0))="","",INDEX(データ!$H$3:$O$48,MATCH("支払金額８",データ!$G$3:$G$48,0),MATCH(入力!$D$10,データ!$H$2:$O$2,0))))</f>
        <v/>
      </c>
      <c r="L46" s="259"/>
      <c r="M46" s="259"/>
      <c r="N46" s="259"/>
      <c r="O46" s="259"/>
      <c r="P46" s="259"/>
      <c r="Q46" s="260"/>
      <c r="R46" s="258" t="str">
        <f>IF(入力!$D$10="","",IF(INDEX(データ!$H$3:$O$48,MATCH("源泉８",データ!$G$3:$G$48,0),MATCH(入力!$D$10,データ!$H$2:$O$2,0))="","",INDEX(データ!$H$3:$O$48,MATCH("源泉８",データ!$G$3:$G$48,0),MATCH(入力!$D$10,データ!$H$2:$O$2,0))))</f>
        <v/>
      </c>
      <c r="S46" s="259"/>
      <c r="T46" s="259"/>
      <c r="U46" s="259"/>
      <c r="V46" s="259"/>
      <c r="W46" s="259"/>
      <c r="X46" s="259"/>
      <c r="Y46" s="259"/>
      <c r="Z46" s="259"/>
      <c r="AA46" s="261"/>
      <c r="AB46" s="5"/>
      <c r="AC46" s="5"/>
      <c r="AD46" s="251"/>
      <c r="AE46" s="252"/>
      <c r="AF46" s="252"/>
      <c r="AG46" s="252"/>
      <c r="AH46" s="253"/>
      <c r="AI46" s="208"/>
      <c r="AJ46" s="209"/>
      <c r="AK46" s="210"/>
      <c r="AL46" s="258" t="str">
        <f>IF(入力!$E$10="","",IF(INDEX(データ!$H$3:$O$48,MATCH("支払金額８",データ!$G$3:$G$48,0),MATCH(入力!$E$10,データ!$H$2:$O$2,0))="","",INDEX(データ!$H$3:$O$48,MATCH("支払金額８",データ!$G$3:$G$48,0),MATCH(入力!$E$10,データ!$H$2:$O$2,0))))</f>
        <v/>
      </c>
      <c r="AM46" s="259"/>
      <c r="AN46" s="259"/>
      <c r="AO46" s="259"/>
      <c r="AP46" s="259"/>
      <c r="AQ46" s="259"/>
      <c r="AR46" s="260"/>
      <c r="AS46" s="258" t="str">
        <f>IF(入力!$E$10="","",IF(INDEX(データ!$H$3:$O$48,MATCH("源泉８",データ!$G$3:$G$48,0),MATCH(入力!$E$10,データ!$H$2:$O$2,0))="","",INDEX(データ!$H$3:$O$48,MATCH("源泉８",データ!$G$3:$G$48,0),MATCH(入力!$E$10,データ!$H$2:$O$2,0))))</f>
        <v/>
      </c>
      <c r="AT46" s="259"/>
      <c r="AU46" s="259"/>
      <c r="AV46" s="259"/>
      <c r="AW46" s="259"/>
      <c r="AX46" s="259"/>
      <c r="AY46" s="259"/>
      <c r="AZ46" s="259"/>
      <c r="BA46" s="259"/>
      <c r="BB46" s="261"/>
      <c r="BC46" s="5"/>
    </row>
    <row r="47" spans="3:55" ht="11.1" customHeight="1" x14ac:dyDescent="0.15">
      <c r="C47" s="248" t="str">
        <f>IF(入力!$D$10="","",IF(INDEX(データ!$H$3:$O$48,MATCH("区分５",データ!$G$3:$G$48,0),MATCH(入力!$D$10,データ!$H$2:$O$2,0))="","",INDEX(データ!$H$3:$O$48,MATCH("区分５",データ!$G$3:$G$48,0),MATCH(入力!$D$10,データ!$H$2:$O$2,0))))</f>
        <v/>
      </c>
      <c r="D47" s="249"/>
      <c r="E47" s="249"/>
      <c r="F47" s="249"/>
      <c r="G47" s="250"/>
      <c r="H47" s="254" t="str">
        <f>IF(入力!$D$10="","",IF(INDEX(データ!$H$3:$O$48,MATCH("細目５",データ!$G$3:$G$48,0),MATCH(入力!$D$10,データ!$H$2:$O$2,0))="","",INDEX(データ!$H$3:$O$48,MATCH("細目５",データ!$G$3:$G$48,0),MATCH(入力!$D$10,データ!$H$2:$O$2,0))))</f>
        <v/>
      </c>
      <c r="I47" s="255"/>
      <c r="J47" s="256"/>
      <c r="K47" s="241" t="str">
        <f>IF(入力!$D$10="","",IF(INDEX(データ!$H$3:$O$48,MATCH("支払金額９",データ!$G$3:$G$48,0),MATCH(入力!$D$10,データ!$H$2:$O$2,0))="","",INDEX(データ!$H$3:$O$48,MATCH("支払金額９",データ!$G$3:$G$48,0),MATCH(入力!$D$10,データ!$H$2:$O$2,0))))</f>
        <v/>
      </c>
      <c r="L47" s="242"/>
      <c r="M47" s="242"/>
      <c r="N47" s="242"/>
      <c r="O47" s="242"/>
      <c r="P47" s="242"/>
      <c r="Q47" s="257"/>
      <c r="R47" s="241" t="str">
        <f>IF(入力!$D$10="","",IF(INDEX(データ!$H$3:$O$48,MATCH("源泉９",データ!$G$3:$G$48,0),MATCH(入力!$D$10,データ!$H$2:$O$2,0))="","",INDEX(データ!$H$3:$O$48,MATCH("源泉９",データ!$G$3:$G$48,0),MATCH(入力!$D$10,データ!$H$2:$O$2,0))))</f>
        <v/>
      </c>
      <c r="S47" s="242"/>
      <c r="T47" s="242"/>
      <c r="U47" s="242"/>
      <c r="V47" s="242"/>
      <c r="W47" s="242"/>
      <c r="X47" s="242"/>
      <c r="Y47" s="242"/>
      <c r="Z47" s="242"/>
      <c r="AA47" s="243"/>
      <c r="AB47" s="5"/>
      <c r="AC47" s="5"/>
      <c r="AD47" s="248" t="str">
        <f>IF(入力!$E$10="","",IF(INDEX(データ!$H$3:$O$48,MATCH("区分５",データ!$G$3:$G$48,0),MATCH(入力!$E$10,データ!$H$2:$O$2,0))="","",INDEX(データ!$H$3:$O$48,MATCH("区分５",データ!$G$3:$G$48,0),MATCH(入力!$E$10,データ!$H$2:$O$2,0))))</f>
        <v/>
      </c>
      <c r="AE47" s="249"/>
      <c r="AF47" s="249"/>
      <c r="AG47" s="249"/>
      <c r="AH47" s="250"/>
      <c r="AI47" s="254" t="str">
        <f>IF(入力!$E$10="","",IF(INDEX(データ!$H$3:$O$48,MATCH("細目５",データ!$G$3:$G$48,0),MATCH(入力!$E$10,データ!$H$2:$O$2,0))="","",INDEX(データ!$H$3:$O$48,MATCH("細目５",データ!$G$3:$G$48,0),MATCH(入力!$E$10,データ!$H$2:$O$2,0))))</f>
        <v/>
      </c>
      <c r="AJ47" s="255"/>
      <c r="AK47" s="256"/>
      <c r="AL47" s="241" t="str">
        <f>IF(入力!$E$10="","",IF(INDEX(データ!$H$3:$O$48,MATCH("支払金額９",データ!$G$3:$G$48,0),MATCH(入力!$E$10,データ!$H$2:$O$2,0))="","",INDEX(データ!$H$3:$O$48,MATCH("支払金額９",データ!$G$3:$G$48,0),MATCH(入力!$E$10,データ!$H$2:$O$2,0))))</f>
        <v/>
      </c>
      <c r="AM47" s="242"/>
      <c r="AN47" s="242"/>
      <c r="AO47" s="242"/>
      <c r="AP47" s="242"/>
      <c r="AQ47" s="242"/>
      <c r="AR47" s="257"/>
      <c r="AS47" s="241" t="str">
        <f>IF(入力!$E$10="","",IF(INDEX(データ!$H$3:$O$48,MATCH("源泉９",データ!$G$3:$G$48,0),MATCH(入力!$E$10,データ!$H$2:$O$2,0))="","",INDEX(データ!$H$3:$O$48,MATCH("源泉９",データ!$G$3:$G$48,0),MATCH(入力!$E$10,データ!$H$2:$O$2,0))))</f>
        <v/>
      </c>
      <c r="AT47" s="242"/>
      <c r="AU47" s="242"/>
      <c r="AV47" s="242"/>
      <c r="AW47" s="242"/>
      <c r="AX47" s="242"/>
      <c r="AY47" s="242"/>
      <c r="AZ47" s="242"/>
      <c r="BA47" s="242"/>
      <c r="BB47" s="243"/>
      <c r="BC47" s="5"/>
    </row>
    <row r="48" spans="3:55" ht="11.1" customHeight="1" x14ac:dyDescent="0.15">
      <c r="C48" s="262"/>
      <c r="D48" s="263"/>
      <c r="E48" s="263"/>
      <c r="F48" s="263"/>
      <c r="G48" s="264"/>
      <c r="H48" s="265"/>
      <c r="I48" s="266"/>
      <c r="J48" s="267"/>
      <c r="K48" s="244" t="str">
        <f>IF(入力!$D$10="","",IF(INDEX(データ!$H$3:$O$48,MATCH("支払金額１０",データ!$G$3:$G$48,0),MATCH(入力!$D$10,データ!$H$2:$O$2,0))="","",INDEX(データ!$H$3:$O$48,MATCH("支払金額１０",データ!$G$3:$G$48,0),MATCH(入力!$D$10,データ!$H$2:$O$2,0))))</f>
        <v/>
      </c>
      <c r="L48" s="245"/>
      <c r="M48" s="245"/>
      <c r="N48" s="245"/>
      <c r="O48" s="245"/>
      <c r="P48" s="245"/>
      <c r="Q48" s="246"/>
      <c r="R48" s="244" t="str">
        <f>IF(入力!$D$10="","",IF(INDEX(データ!$H$3:$O$48,MATCH("源泉１０",データ!$G$3:$G$48,0),MATCH(入力!$D$10,データ!$H$2:$O$2,0))="","",INDEX(データ!$H$3:$O$48,MATCH("源泉１０",データ!$G$3:$G$48,0),MATCH(入力!$D$10,データ!$H$2:$O$2,0))))</f>
        <v/>
      </c>
      <c r="S48" s="245"/>
      <c r="T48" s="245"/>
      <c r="U48" s="245"/>
      <c r="V48" s="245"/>
      <c r="W48" s="245"/>
      <c r="X48" s="245"/>
      <c r="Y48" s="245"/>
      <c r="Z48" s="245"/>
      <c r="AA48" s="247"/>
      <c r="AB48" s="5"/>
      <c r="AC48" s="5"/>
      <c r="AD48" s="262"/>
      <c r="AE48" s="263"/>
      <c r="AF48" s="263"/>
      <c r="AG48" s="263"/>
      <c r="AH48" s="264"/>
      <c r="AI48" s="265"/>
      <c r="AJ48" s="266"/>
      <c r="AK48" s="267"/>
      <c r="AL48" s="244" t="str">
        <f>IF(入力!$E$10="","",IF(INDEX(データ!$H$3:$O$48,MATCH("支払金額１０",データ!$G$3:$G$48,0),MATCH(入力!$E$10,データ!$H$2:$O$2,0))="","",INDEX(データ!$H$3:$O$48,MATCH("支払金額１０",データ!$G$3:$G$48,0),MATCH(入力!$E$10,データ!$H$2:$O$2,0))))</f>
        <v/>
      </c>
      <c r="AM48" s="245"/>
      <c r="AN48" s="245"/>
      <c r="AO48" s="245"/>
      <c r="AP48" s="245"/>
      <c r="AQ48" s="245"/>
      <c r="AR48" s="246"/>
      <c r="AS48" s="244" t="str">
        <f>IF(入力!$E$10="","",IF(INDEX(データ!$H$3:$O$48,MATCH("源泉１０",データ!$G$3:$G$48,0),MATCH(入力!$E$10,データ!$H$2:$O$2,0))="","",INDEX(データ!$H$3:$O$48,MATCH("源泉１０",データ!$G$3:$G$48,0),MATCH(入力!$E$10,データ!$H$2:$O$2,0))))</f>
        <v/>
      </c>
      <c r="AT48" s="245"/>
      <c r="AU48" s="245"/>
      <c r="AV48" s="245"/>
      <c r="AW48" s="245"/>
      <c r="AX48" s="245"/>
      <c r="AY48" s="245"/>
      <c r="AZ48" s="245"/>
      <c r="BA48" s="245"/>
      <c r="BB48" s="247"/>
      <c r="BC48" s="5"/>
    </row>
    <row r="49" spans="1:56" ht="24.95" customHeight="1" x14ac:dyDescent="0.15">
      <c r="C49" s="42" t="s">
        <v>5</v>
      </c>
      <c r="D49" s="139" t="str">
        <f>IF(入力!$D$10="","",IF(INDEX(データ!$H$3:$O$35,MATCH("摘要",データ!$G$3:$G$35,0),MATCH(入力!$D$10,データ!$H$2:$O$2,0))="","",INDEX(データ!$H$3:$O$35,MATCH("摘要",データ!$G$3:$G$35,0),MATCH(入力!$D$10,データ!$H$2:$O$2,0))))</f>
        <v/>
      </c>
      <c r="E49" s="139"/>
      <c r="F49" s="139"/>
      <c r="G49" s="139"/>
      <c r="H49" s="139"/>
      <c r="I49" s="139"/>
      <c r="J49" s="139"/>
      <c r="K49" s="140"/>
      <c r="L49" s="140"/>
      <c r="M49" s="140"/>
      <c r="N49" s="140"/>
      <c r="O49" s="140"/>
      <c r="P49" s="140"/>
      <c r="Q49" s="140"/>
      <c r="R49" s="140"/>
      <c r="S49" s="140"/>
      <c r="T49" s="140"/>
      <c r="U49" s="140"/>
      <c r="V49" s="140"/>
      <c r="W49" s="140"/>
      <c r="X49" s="140"/>
      <c r="Y49" s="140"/>
      <c r="Z49" s="140"/>
      <c r="AA49" s="141"/>
      <c r="AB49" s="6"/>
      <c r="AC49" s="6"/>
      <c r="AD49" s="42" t="s">
        <v>5</v>
      </c>
      <c r="AE49" s="139" t="str">
        <f>IF(入力!$E$10="","",IF(INDEX(データ!$H$3:$O$35,MATCH("摘要",データ!$G$3:$G$35,0),MATCH(入力!$E$10,データ!$H$2:$O$2,0))="","",INDEX(データ!$H$3:$O$35,MATCH("摘要",データ!$G$3:$G$35,0),MATCH(入力!$E$10,データ!$H$2:$O$2,0))))</f>
        <v/>
      </c>
      <c r="AF49" s="139"/>
      <c r="AG49" s="139"/>
      <c r="AH49" s="139"/>
      <c r="AI49" s="139"/>
      <c r="AJ49" s="139"/>
      <c r="AK49" s="139"/>
      <c r="AL49" s="140"/>
      <c r="AM49" s="140"/>
      <c r="AN49" s="140"/>
      <c r="AO49" s="140"/>
      <c r="AP49" s="140"/>
      <c r="AQ49" s="140"/>
      <c r="AR49" s="140"/>
      <c r="AS49" s="140"/>
      <c r="AT49" s="140"/>
      <c r="AU49" s="140"/>
      <c r="AV49" s="140"/>
      <c r="AW49" s="140"/>
      <c r="AX49" s="140"/>
      <c r="AY49" s="140"/>
      <c r="AZ49" s="140"/>
      <c r="BA49" s="140"/>
      <c r="BB49" s="141"/>
      <c r="BC49" s="6"/>
    </row>
    <row r="50" spans="1:56" ht="11.1" customHeight="1" x14ac:dyDescent="0.15">
      <c r="C50" s="142" t="s">
        <v>6</v>
      </c>
      <c r="D50" s="145" t="s">
        <v>8</v>
      </c>
      <c r="E50" s="146"/>
      <c r="F50" s="147"/>
      <c r="G50" s="148" t="str">
        <f>IF(入力!$D$21="","",入力!$D$21)</f>
        <v/>
      </c>
      <c r="H50" s="148"/>
      <c r="I50" s="148"/>
      <c r="J50" s="148"/>
      <c r="K50" s="148"/>
      <c r="L50" s="148"/>
      <c r="M50" s="148"/>
      <c r="N50" s="148"/>
      <c r="O50" s="148"/>
      <c r="P50" s="148"/>
      <c r="Q50" s="148"/>
      <c r="R50" s="148"/>
      <c r="S50" s="148"/>
      <c r="T50" s="148"/>
      <c r="U50" s="148"/>
      <c r="V50" s="148"/>
      <c r="W50" s="148"/>
      <c r="X50" s="148"/>
      <c r="Y50" s="148"/>
      <c r="Z50" s="148"/>
      <c r="AA50" s="149"/>
      <c r="AB50" s="3"/>
      <c r="AC50" s="3"/>
      <c r="AD50" s="142" t="s">
        <v>6</v>
      </c>
      <c r="AE50" s="145" t="s">
        <v>8</v>
      </c>
      <c r="AF50" s="146"/>
      <c r="AG50" s="147"/>
      <c r="AH50" s="148" t="str">
        <f>IF(入力!$D$21="","",入力!$D$21)</f>
        <v/>
      </c>
      <c r="AI50" s="148"/>
      <c r="AJ50" s="148"/>
      <c r="AK50" s="148"/>
      <c r="AL50" s="148"/>
      <c r="AM50" s="148"/>
      <c r="AN50" s="148"/>
      <c r="AO50" s="148"/>
      <c r="AP50" s="148"/>
      <c r="AQ50" s="148"/>
      <c r="AR50" s="148"/>
      <c r="AS50" s="148"/>
      <c r="AT50" s="148"/>
      <c r="AU50" s="148"/>
      <c r="AV50" s="148"/>
      <c r="AW50" s="148"/>
      <c r="AX50" s="148"/>
      <c r="AY50" s="148"/>
      <c r="AZ50" s="148"/>
      <c r="BA50" s="148"/>
      <c r="BB50" s="149"/>
      <c r="BC50" s="3"/>
    </row>
    <row r="51" spans="1:56" ht="11.1" customHeight="1" x14ac:dyDescent="0.15">
      <c r="C51" s="143"/>
      <c r="D51" s="152" t="s">
        <v>1</v>
      </c>
      <c r="E51" s="153"/>
      <c r="F51" s="154"/>
      <c r="G51" s="150"/>
      <c r="H51" s="150"/>
      <c r="I51" s="150"/>
      <c r="J51" s="150"/>
      <c r="K51" s="150"/>
      <c r="L51" s="150"/>
      <c r="M51" s="150"/>
      <c r="N51" s="150"/>
      <c r="O51" s="150"/>
      <c r="P51" s="150"/>
      <c r="Q51" s="150"/>
      <c r="R51" s="150"/>
      <c r="S51" s="150"/>
      <c r="T51" s="150"/>
      <c r="U51" s="150"/>
      <c r="V51" s="150"/>
      <c r="W51" s="150"/>
      <c r="X51" s="150"/>
      <c r="Y51" s="150"/>
      <c r="Z51" s="150"/>
      <c r="AA51" s="151"/>
      <c r="AB51" s="3"/>
      <c r="AC51" s="3"/>
      <c r="AD51" s="143"/>
      <c r="AE51" s="152" t="s">
        <v>1</v>
      </c>
      <c r="AF51" s="153"/>
      <c r="AG51" s="154"/>
      <c r="AH51" s="150"/>
      <c r="AI51" s="150"/>
      <c r="AJ51" s="150"/>
      <c r="AK51" s="150"/>
      <c r="AL51" s="150"/>
      <c r="AM51" s="150"/>
      <c r="AN51" s="150"/>
      <c r="AO51" s="150"/>
      <c r="AP51" s="150"/>
      <c r="AQ51" s="150"/>
      <c r="AR51" s="150"/>
      <c r="AS51" s="150"/>
      <c r="AT51" s="150"/>
      <c r="AU51" s="150"/>
      <c r="AV51" s="150"/>
      <c r="AW51" s="150"/>
      <c r="AX51" s="150"/>
      <c r="AY51" s="150"/>
      <c r="AZ51" s="150"/>
      <c r="BA51" s="150"/>
      <c r="BB51" s="151"/>
      <c r="BC51" s="3"/>
    </row>
    <row r="52" spans="1:56" ht="6.95" customHeight="1" x14ac:dyDescent="0.15">
      <c r="C52" s="143"/>
      <c r="D52" s="155" t="s">
        <v>3</v>
      </c>
      <c r="E52" s="156"/>
      <c r="F52" s="157"/>
      <c r="G52" s="161" t="str">
        <f>IF(入力!$D$19="","",入力!$D$19)</f>
        <v/>
      </c>
      <c r="H52" s="161"/>
      <c r="I52" s="161"/>
      <c r="J52" s="161"/>
      <c r="K52" s="161"/>
      <c r="L52" s="161"/>
      <c r="M52" s="161"/>
      <c r="N52" s="163" t="s">
        <v>121</v>
      </c>
      <c r="O52" s="164"/>
      <c r="P52" s="164"/>
      <c r="Q52" s="164"/>
      <c r="R52" s="164"/>
      <c r="S52" s="164"/>
      <c r="T52" s="164"/>
      <c r="U52" s="164"/>
      <c r="V52" s="164"/>
      <c r="W52" s="164"/>
      <c r="X52" s="164"/>
      <c r="Y52" s="164"/>
      <c r="Z52" s="164"/>
      <c r="AA52" s="165"/>
      <c r="AB52" s="3"/>
      <c r="AC52" s="3"/>
      <c r="AD52" s="143"/>
      <c r="AE52" s="155" t="s">
        <v>3</v>
      </c>
      <c r="AF52" s="156"/>
      <c r="AG52" s="157"/>
      <c r="AH52" s="161" t="str">
        <f>IF(入力!$D$19="","",入力!$D$19)</f>
        <v/>
      </c>
      <c r="AI52" s="161"/>
      <c r="AJ52" s="161"/>
      <c r="AK52" s="161"/>
      <c r="AL52" s="161"/>
      <c r="AM52" s="161"/>
      <c r="AN52" s="161"/>
      <c r="AO52" s="163" t="s">
        <v>121</v>
      </c>
      <c r="AP52" s="164"/>
      <c r="AQ52" s="164"/>
      <c r="AR52" s="164"/>
      <c r="AS52" s="164"/>
      <c r="AT52" s="164"/>
      <c r="AU52" s="164"/>
      <c r="AV52" s="164"/>
      <c r="AW52" s="164"/>
      <c r="AX52" s="164"/>
      <c r="AY52" s="164"/>
      <c r="AZ52" s="164"/>
      <c r="BA52" s="164"/>
      <c r="BB52" s="165"/>
      <c r="BC52" s="3"/>
    </row>
    <row r="53" spans="1:56" ht="3" customHeight="1" x14ac:dyDescent="0.15">
      <c r="C53" s="143"/>
      <c r="D53" s="158"/>
      <c r="E53" s="159"/>
      <c r="F53" s="160"/>
      <c r="G53" s="162"/>
      <c r="H53" s="162"/>
      <c r="I53" s="162"/>
      <c r="J53" s="162"/>
      <c r="K53" s="162"/>
      <c r="L53" s="162"/>
      <c r="M53" s="162"/>
      <c r="N53" s="166"/>
      <c r="O53" s="168"/>
      <c r="P53" s="170"/>
      <c r="Q53" s="168"/>
      <c r="R53" s="172"/>
      <c r="S53" s="174"/>
      <c r="T53" s="170"/>
      <c r="U53" s="172"/>
      <c r="V53" s="174"/>
      <c r="W53" s="174"/>
      <c r="X53" s="174"/>
      <c r="Y53" s="174"/>
      <c r="Z53" s="174"/>
      <c r="AA53" s="175"/>
      <c r="AB53" s="3"/>
      <c r="AC53" s="3"/>
      <c r="AD53" s="143"/>
      <c r="AE53" s="158"/>
      <c r="AF53" s="159"/>
      <c r="AG53" s="160"/>
      <c r="AH53" s="162"/>
      <c r="AI53" s="162"/>
      <c r="AJ53" s="162"/>
      <c r="AK53" s="162"/>
      <c r="AL53" s="162"/>
      <c r="AM53" s="162"/>
      <c r="AN53" s="162"/>
      <c r="AO53" s="166"/>
      <c r="AP53" s="168"/>
      <c r="AQ53" s="170"/>
      <c r="AR53" s="168"/>
      <c r="AS53" s="172"/>
      <c r="AT53" s="174"/>
      <c r="AU53" s="170"/>
      <c r="AV53" s="172"/>
      <c r="AW53" s="174"/>
      <c r="AX53" s="174"/>
      <c r="AY53" s="174"/>
      <c r="AZ53" s="174"/>
      <c r="BA53" s="174"/>
      <c r="BB53" s="175"/>
      <c r="BC53" s="3"/>
    </row>
    <row r="54" spans="1:56" ht="11.1" customHeight="1" x14ac:dyDescent="0.15">
      <c r="C54" s="144"/>
      <c r="D54" s="177" t="s">
        <v>4</v>
      </c>
      <c r="E54" s="178"/>
      <c r="F54" s="179"/>
      <c r="G54" s="81"/>
      <c r="H54" s="81"/>
      <c r="I54" s="80"/>
      <c r="J54" s="85" t="s">
        <v>122</v>
      </c>
      <c r="K54" s="180" t="str">
        <f>IF(入力!$D$23="","",入力!$D$23)</f>
        <v/>
      </c>
      <c r="L54" s="180"/>
      <c r="M54" s="180"/>
      <c r="N54" s="167"/>
      <c r="O54" s="169"/>
      <c r="P54" s="171"/>
      <c r="Q54" s="169"/>
      <c r="R54" s="173"/>
      <c r="S54" s="169"/>
      <c r="T54" s="171"/>
      <c r="U54" s="173"/>
      <c r="V54" s="169"/>
      <c r="W54" s="169"/>
      <c r="X54" s="169"/>
      <c r="Y54" s="169"/>
      <c r="Z54" s="169"/>
      <c r="AA54" s="176"/>
      <c r="AB54" s="3"/>
      <c r="AC54" s="3"/>
      <c r="AD54" s="144"/>
      <c r="AE54" s="177" t="s">
        <v>4</v>
      </c>
      <c r="AF54" s="178"/>
      <c r="AG54" s="179"/>
      <c r="AH54" s="81"/>
      <c r="AI54" s="81"/>
      <c r="AJ54" s="80"/>
      <c r="AK54" s="85" t="s">
        <v>122</v>
      </c>
      <c r="AL54" s="180" t="str">
        <f>IF(入力!$D$23="","",入力!$D$23)</f>
        <v/>
      </c>
      <c r="AM54" s="180"/>
      <c r="AN54" s="180"/>
      <c r="AO54" s="167"/>
      <c r="AP54" s="169"/>
      <c r="AQ54" s="171"/>
      <c r="AR54" s="169"/>
      <c r="AS54" s="173"/>
      <c r="AT54" s="169"/>
      <c r="AU54" s="171"/>
      <c r="AV54" s="173"/>
      <c r="AW54" s="169"/>
      <c r="AX54" s="169"/>
      <c r="AY54" s="169"/>
      <c r="AZ54" s="169"/>
      <c r="BA54" s="169"/>
      <c r="BB54" s="176"/>
      <c r="BC54" s="3"/>
    </row>
    <row r="55" spans="1:56" ht="5.0999999999999996" customHeight="1" x14ac:dyDescent="0.15">
      <c r="C55" s="10"/>
      <c r="D55" s="10"/>
      <c r="E55" s="10"/>
      <c r="F55" s="10"/>
      <c r="G55" s="10"/>
      <c r="H55" s="10"/>
      <c r="I55" s="10"/>
      <c r="J55" s="11"/>
      <c r="K55" s="11"/>
      <c r="L55" s="11"/>
      <c r="M55" s="79"/>
      <c r="N55" s="79"/>
      <c r="O55" s="79"/>
      <c r="P55" s="79"/>
      <c r="Q55" s="79"/>
      <c r="R55" s="79"/>
      <c r="S55" s="79"/>
      <c r="T55" s="79"/>
      <c r="U55" s="79"/>
      <c r="V55" s="79"/>
      <c r="W55" s="79"/>
      <c r="X55" s="79"/>
      <c r="Y55" s="79"/>
      <c r="Z55" s="79"/>
      <c r="AA55" s="35"/>
      <c r="AB55" s="3"/>
      <c r="AC55" s="3"/>
      <c r="AD55" s="10"/>
      <c r="AE55" s="10"/>
      <c r="AF55" s="10"/>
      <c r="AG55" s="10"/>
      <c r="AH55" s="10"/>
      <c r="AI55" s="10"/>
      <c r="AJ55" s="10"/>
      <c r="AK55" s="11"/>
      <c r="AL55" s="11"/>
      <c r="AM55" s="11"/>
      <c r="AN55" s="79"/>
      <c r="AO55" s="79"/>
      <c r="AP55" s="79"/>
      <c r="AQ55" s="79"/>
      <c r="AR55" s="79"/>
      <c r="AS55" s="79"/>
      <c r="AT55" s="79"/>
      <c r="AU55" s="79"/>
      <c r="AV55" s="79"/>
      <c r="AW55" s="79"/>
      <c r="AX55" s="79"/>
      <c r="AY55" s="79"/>
      <c r="AZ55" s="79"/>
      <c r="BA55" s="79"/>
      <c r="BB55" s="35"/>
      <c r="BC55" s="3"/>
    </row>
    <row r="56" spans="1:56" ht="14.1" customHeight="1" x14ac:dyDescent="0.15">
      <c r="A56" s="12"/>
      <c r="C56" s="128" t="s">
        <v>124</v>
      </c>
      <c r="D56" s="129"/>
      <c r="E56" s="129"/>
      <c r="F56" s="129"/>
      <c r="G56" s="129"/>
      <c r="H56" s="82" t="s">
        <v>123</v>
      </c>
      <c r="I56" s="130" t="str">
        <f>IF(入力!$D$27="","",入力!$D$27)</f>
        <v/>
      </c>
      <c r="J56" s="130"/>
      <c r="K56" s="131"/>
      <c r="L56" s="41" t="s">
        <v>33</v>
      </c>
      <c r="M56" s="130" t="str">
        <f>IF(入力!$G$27="","",入力!$G$27)</f>
        <v/>
      </c>
      <c r="N56" s="130"/>
      <c r="O56" s="130"/>
      <c r="P56" s="130"/>
      <c r="Q56" s="130"/>
      <c r="R56" s="130"/>
      <c r="S56" s="130"/>
      <c r="T56" s="130"/>
      <c r="U56" s="130"/>
      <c r="V56" s="130"/>
      <c r="W56" s="130"/>
      <c r="X56" s="130"/>
      <c r="Y56" s="130"/>
      <c r="Z56" s="130"/>
      <c r="AA56" s="132"/>
      <c r="AB56" s="3"/>
      <c r="AC56" s="3"/>
      <c r="AD56" s="128" t="s">
        <v>124</v>
      </c>
      <c r="AE56" s="129"/>
      <c r="AF56" s="129"/>
      <c r="AG56" s="129"/>
      <c r="AH56" s="129"/>
      <c r="AI56" s="82" t="s">
        <v>123</v>
      </c>
      <c r="AJ56" s="130" t="str">
        <f>IF(入力!$D$27="","",入力!$D$27)</f>
        <v/>
      </c>
      <c r="AK56" s="130"/>
      <c r="AL56" s="131"/>
      <c r="AM56" s="41" t="s">
        <v>33</v>
      </c>
      <c r="AN56" s="130" t="str">
        <f>IF(入力!$G$27="","",入力!$G$27)</f>
        <v/>
      </c>
      <c r="AO56" s="130"/>
      <c r="AP56" s="130"/>
      <c r="AQ56" s="130"/>
      <c r="AR56" s="130"/>
      <c r="AS56" s="130"/>
      <c r="AT56" s="130"/>
      <c r="AU56" s="130"/>
      <c r="AV56" s="130"/>
      <c r="AW56" s="130"/>
      <c r="AX56" s="130"/>
      <c r="AY56" s="130"/>
      <c r="AZ56" s="130"/>
      <c r="BA56" s="130"/>
      <c r="BB56" s="132"/>
      <c r="BC56" s="3"/>
    </row>
    <row r="57" spans="1:56" ht="5.0999999999999996" customHeight="1" x14ac:dyDescent="0.15">
      <c r="A57" s="12"/>
      <c r="C57" s="10"/>
      <c r="D57" s="10"/>
      <c r="E57" s="10"/>
      <c r="F57" s="10"/>
      <c r="G57" s="10"/>
      <c r="H57" s="10"/>
      <c r="I57" s="10"/>
      <c r="J57" s="11"/>
      <c r="K57" s="11"/>
      <c r="L57" s="11"/>
      <c r="M57" s="11"/>
      <c r="N57" s="11"/>
      <c r="O57" s="11"/>
      <c r="P57" s="11"/>
      <c r="Q57" s="11"/>
      <c r="R57" s="11"/>
      <c r="S57" s="11"/>
      <c r="T57" s="11"/>
      <c r="U57" s="11"/>
      <c r="V57" s="11"/>
      <c r="W57" s="11"/>
      <c r="X57" s="3"/>
      <c r="Y57" s="3"/>
      <c r="Z57" s="133">
        <v>309</v>
      </c>
      <c r="AA57" s="133"/>
      <c r="AB57" s="3"/>
      <c r="AC57" s="3"/>
      <c r="AD57" s="10"/>
      <c r="AE57" s="10"/>
      <c r="AF57" s="10"/>
      <c r="AG57" s="10"/>
      <c r="AH57" s="10"/>
      <c r="AI57" s="10"/>
      <c r="AJ57" s="10"/>
      <c r="AK57" s="11"/>
      <c r="AL57" s="11"/>
      <c r="AM57" s="11"/>
      <c r="AN57" s="11"/>
      <c r="AO57" s="11"/>
      <c r="AP57" s="11"/>
      <c r="AQ57" s="11"/>
      <c r="AR57" s="11"/>
      <c r="AS57" s="11"/>
      <c r="AT57" s="11"/>
      <c r="AU57" s="11"/>
      <c r="AV57" s="11"/>
      <c r="AW57" s="11"/>
      <c r="AX57" s="11"/>
      <c r="AY57" s="3"/>
      <c r="AZ57" s="3"/>
      <c r="BA57" s="133">
        <v>309</v>
      </c>
      <c r="BB57" s="133"/>
      <c r="BC57" s="3"/>
    </row>
    <row r="58" spans="1:56" ht="8.25" customHeight="1" x14ac:dyDescent="0.15">
      <c r="A58" s="12"/>
      <c r="B58" s="12"/>
      <c r="C58" s="10"/>
      <c r="D58" s="10"/>
      <c r="E58" s="10"/>
      <c r="F58" s="10"/>
      <c r="G58" s="10"/>
      <c r="H58" s="10"/>
      <c r="I58" s="10"/>
      <c r="J58" s="11"/>
      <c r="K58" s="11"/>
      <c r="L58" s="11"/>
      <c r="M58" s="11"/>
      <c r="N58" s="11"/>
      <c r="O58" s="11"/>
      <c r="P58" s="11"/>
      <c r="Q58" s="11"/>
      <c r="R58" s="11"/>
      <c r="S58" s="11"/>
      <c r="T58" s="11"/>
      <c r="U58" s="11"/>
      <c r="V58" s="11"/>
      <c r="W58" s="11"/>
      <c r="X58" s="3"/>
      <c r="Y58" s="3"/>
      <c r="Z58" s="134"/>
      <c r="AA58" s="134"/>
      <c r="AB58" s="3"/>
      <c r="AC58" s="3"/>
      <c r="AD58" s="10"/>
      <c r="AE58" s="10"/>
      <c r="AF58" s="10"/>
      <c r="AG58" s="10"/>
      <c r="AH58" s="10"/>
      <c r="AI58" s="10"/>
      <c r="AJ58" s="10"/>
      <c r="AK58" s="11"/>
      <c r="AL58" s="11"/>
      <c r="AM58" s="11"/>
      <c r="AN58" s="11"/>
      <c r="AO58" s="11"/>
      <c r="AP58" s="11"/>
      <c r="AQ58" s="11"/>
      <c r="AR58" s="11"/>
      <c r="AS58" s="11"/>
      <c r="AT58" s="11"/>
      <c r="AU58" s="11"/>
      <c r="AV58" s="11"/>
      <c r="AW58" s="11"/>
      <c r="AX58" s="11"/>
      <c r="AY58" s="3"/>
      <c r="AZ58" s="3"/>
      <c r="BA58" s="134"/>
      <c r="BB58" s="134"/>
      <c r="BC58" s="3"/>
      <c r="BD58" s="12"/>
    </row>
    <row r="60" spans="1:56" x14ac:dyDescent="0.15">
      <c r="BB60" s="14" t="s">
        <v>23</v>
      </c>
    </row>
    <row r="61" spans="1:56" x14ac:dyDescent="0.15">
      <c r="BB61" s="14" t="s">
        <v>22</v>
      </c>
    </row>
  </sheetData>
  <sheetProtection sheet="1" objects="1" scenarios="1" selectLockedCells="1"/>
  <mergeCells count="336">
    <mergeCell ref="AD6:AD8"/>
    <mergeCell ref="AE6:AG7"/>
    <mergeCell ref="W7:W8"/>
    <mergeCell ref="X7:X8"/>
    <mergeCell ref="Y7:Y8"/>
    <mergeCell ref="Z7:Z8"/>
    <mergeCell ref="F2:G2"/>
    <mergeCell ref="AG2:AH2"/>
    <mergeCell ref="C4:C5"/>
    <mergeCell ref="D4:F4"/>
    <mergeCell ref="G4:AA5"/>
    <mergeCell ref="AD4:AD5"/>
    <mergeCell ref="AE4:AG4"/>
    <mergeCell ref="AH4:BB5"/>
    <mergeCell ref="D5:F5"/>
    <mergeCell ref="AE5:AG5"/>
    <mergeCell ref="N7:N8"/>
    <mergeCell ref="O7:O8"/>
    <mergeCell ref="P7:P8"/>
    <mergeCell ref="Q7:R8"/>
    <mergeCell ref="S7:S8"/>
    <mergeCell ref="T7:T8"/>
    <mergeCell ref="U7:U8"/>
    <mergeCell ref="V7:V8"/>
    <mergeCell ref="C6:C8"/>
    <mergeCell ref="D6:F7"/>
    <mergeCell ref="G6:M8"/>
    <mergeCell ref="N6:AA6"/>
    <mergeCell ref="BA7:BA8"/>
    <mergeCell ref="BB7:BB8"/>
    <mergeCell ref="D8:F8"/>
    <mergeCell ref="AE8:AG8"/>
    <mergeCell ref="C9:G9"/>
    <mergeCell ref="H9:J9"/>
    <mergeCell ref="K9:Q9"/>
    <mergeCell ref="R9:AA9"/>
    <mergeCell ref="AD9:AH9"/>
    <mergeCell ref="AI9:AK9"/>
    <mergeCell ref="AU7:AU8"/>
    <mergeCell ref="AV7:AV8"/>
    <mergeCell ref="AW7:AW8"/>
    <mergeCell ref="AX7:AX8"/>
    <mergeCell ref="AY7:AY8"/>
    <mergeCell ref="AZ7:AZ8"/>
    <mergeCell ref="AA7:AA8"/>
    <mergeCell ref="AO7:AO8"/>
    <mergeCell ref="AP7:AP8"/>
    <mergeCell ref="AQ7:AQ8"/>
    <mergeCell ref="AR7:AS8"/>
    <mergeCell ref="AT7:AT8"/>
    <mergeCell ref="AH6:AN8"/>
    <mergeCell ref="AO6:BB6"/>
    <mergeCell ref="C12:G13"/>
    <mergeCell ref="H12:J13"/>
    <mergeCell ref="K12:Q12"/>
    <mergeCell ref="R12:AA12"/>
    <mergeCell ref="AD12:AH13"/>
    <mergeCell ref="AI12:AK13"/>
    <mergeCell ref="AL9:AR9"/>
    <mergeCell ref="AS9:BB9"/>
    <mergeCell ref="C10:G11"/>
    <mergeCell ref="H10:J11"/>
    <mergeCell ref="K10:Q10"/>
    <mergeCell ref="R10:AA10"/>
    <mergeCell ref="AD10:AH11"/>
    <mergeCell ref="AI10:AK11"/>
    <mergeCell ref="AL10:AR10"/>
    <mergeCell ref="AS10:BB10"/>
    <mergeCell ref="AL12:AR12"/>
    <mergeCell ref="AS12:BB12"/>
    <mergeCell ref="K13:Q13"/>
    <mergeCell ref="R13:AA13"/>
    <mergeCell ref="AL13:AR13"/>
    <mergeCell ref="AS13:BB13"/>
    <mergeCell ref="K11:Q11"/>
    <mergeCell ref="R11:AA11"/>
    <mergeCell ref="AL11:AR11"/>
    <mergeCell ref="AS11:BB11"/>
    <mergeCell ref="AL14:AR14"/>
    <mergeCell ref="AS14:BB14"/>
    <mergeCell ref="K15:Q15"/>
    <mergeCell ref="R15:AA15"/>
    <mergeCell ref="AL15:AR15"/>
    <mergeCell ref="AS15:BB15"/>
    <mergeCell ref="AL16:AR16"/>
    <mergeCell ref="AS16:BB16"/>
    <mergeCell ref="K17:Q17"/>
    <mergeCell ref="R17:AA17"/>
    <mergeCell ref="AL17:AR17"/>
    <mergeCell ref="AS17:BB17"/>
    <mergeCell ref="C16:G17"/>
    <mergeCell ref="H16:J17"/>
    <mergeCell ref="K16:Q16"/>
    <mergeCell ref="R16:AA16"/>
    <mergeCell ref="AD16:AH17"/>
    <mergeCell ref="AI16:AK17"/>
    <mergeCell ref="C18:G19"/>
    <mergeCell ref="H18:J19"/>
    <mergeCell ref="K18:Q18"/>
    <mergeCell ref="R18:AA18"/>
    <mergeCell ref="AD18:AH19"/>
    <mergeCell ref="AI18:AK19"/>
    <mergeCell ref="C14:G15"/>
    <mergeCell ref="H14:J15"/>
    <mergeCell ref="K14:Q14"/>
    <mergeCell ref="R14:AA14"/>
    <mergeCell ref="AD14:AH15"/>
    <mergeCell ref="AI14:AK15"/>
    <mergeCell ref="N23:AA23"/>
    <mergeCell ref="AE23:AG24"/>
    <mergeCell ref="AH23:AN24"/>
    <mergeCell ref="AO23:BB23"/>
    <mergeCell ref="AL18:AR18"/>
    <mergeCell ref="AS18:BB18"/>
    <mergeCell ref="K19:Q19"/>
    <mergeCell ref="R19:AA19"/>
    <mergeCell ref="AL19:AR19"/>
    <mergeCell ref="AS19:BB19"/>
    <mergeCell ref="I27:K27"/>
    <mergeCell ref="M27:AA27"/>
    <mergeCell ref="AD27:AH27"/>
    <mergeCell ref="AJ27:AL27"/>
    <mergeCell ref="D20:AA20"/>
    <mergeCell ref="AE20:BB20"/>
    <mergeCell ref="C21:C25"/>
    <mergeCell ref="D21:F21"/>
    <mergeCell ref="G21:AA22"/>
    <mergeCell ref="AD21:AD25"/>
    <mergeCell ref="AE21:AG21"/>
    <mergeCell ref="AH21:BB22"/>
    <mergeCell ref="D22:F22"/>
    <mergeCell ref="AE22:AG22"/>
    <mergeCell ref="AP24:AP25"/>
    <mergeCell ref="AQ24:AQ25"/>
    <mergeCell ref="S24:S25"/>
    <mergeCell ref="T24:T25"/>
    <mergeCell ref="U24:U25"/>
    <mergeCell ref="V24:V25"/>
    <mergeCell ref="W24:W25"/>
    <mergeCell ref="X24:X25"/>
    <mergeCell ref="D23:F24"/>
    <mergeCell ref="G23:M24"/>
    <mergeCell ref="AN27:BB27"/>
    <mergeCell ref="AY24:AY25"/>
    <mergeCell ref="AZ24:AZ25"/>
    <mergeCell ref="BA24:BA25"/>
    <mergeCell ref="BB24:BB25"/>
    <mergeCell ref="D25:F25"/>
    <mergeCell ref="K25:M25"/>
    <mergeCell ref="AE25:AG25"/>
    <mergeCell ref="AL25:AN25"/>
    <mergeCell ref="AR24:AS25"/>
    <mergeCell ref="AT24:AT25"/>
    <mergeCell ref="AU24:AU25"/>
    <mergeCell ref="AV24:AV25"/>
    <mergeCell ref="AW24:AW25"/>
    <mergeCell ref="AX24:AX25"/>
    <mergeCell ref="Y24:Y25"/>
    <mergeCell ref="Z24:Z25"/>
    <mergeCell ref="AA24:AA25"/>
    <mergeCell ref="AO24:AO25"/>
    <mergeCell ref="N24:N25"/>
    <mergeCell ref="O24:O25"/>
    <mergeCell ref="P24:P25"/>
    <mergeCell ref="Q24:R25"/>
    <mergeCell ref="C27:G27"/>
    <mergeCell ref="Z28:AA29"/>
    <mergeCell ref="BA28:BB29"/>
    <mergeCell ref="F31:G31"/>
    <mergeCell ref="AG31:AH31"/>
    <mergeCell ref="C33:C34"/>
    <mergeCell ref="D33:F33"/>
    <mergeCell ref="G33:AA34"/>
    <mergeCell ref="AD33:AD34"/>
    <mergeCell ref="AE33:AG33"/>
    <mergeCell ref="AH33:BB34"/>
    <mergeCell ref="S36:S37"/>
    <mergeCell ref="T36:T37"/>
    <mergeCell ref="U36:U37"/>
    <mergeCell ref="V36:V37"/>
    <mergeCell ref="D34:F34"/>
    <mergeCell ref="AE34:AG34"/>
    <mergeCell ref="C35:C37"/>
    <mergeCell ref="D35:F36"/>
    <mergeCell ref="G35:M37"/>
    <mergeCell ref="N35:AA35"/>
    <mergeCell ref="AD35:AD37"/>
    <mergeCell ref="AE35:AG36"/>
    <mergeCell ref="W36:W37"/>
    <mergeCell ref="X36:X37"/>
    <mergeCell ref="AY36:AY37"/>
    <mergeCell ref="AZ36:AZ37"/>
    <mergeCell ref="BA36:BA37"/>
    <mergeCell ref="BB36:BB37"/>
    <mergeCell ref="D37:F37"/>
    <mergeCell ref="AE37:AG37"/>
    <mergeCell ref="AR36:AS37"/>
    <mergeCell ref="AT36:AT37"/>
    <mergeCell ref="AU36:AU37"/>
    <mergeCell ref="AV36:AV37"/>
    <mergeCell ref="AW36:AW37"/>
    <mergeCell ref="AX36:AX37"/>
    <mergeCell ref="Y36:Y37"/>
    <mergeCell ref="Z36:Z37"/>
    <mergeCell ref="AA36:AA37"/>
    <mergeCell ref="AO36:AO37"/>
    <mergeCell ref="AP36:AP37"/>
    <mergeCell ref="AQ36:AQ37"/>
    <mergeCell ref="AH35:AN37"/>
    <mergeCell ref="AO35:BB35"/>
    <mergeCell ref="N36:N37"/>
    <mergeCell ref="O36:O37"/>
    <mergeCell ref="P36:P37"/>
    <mergeCell ref="Q36:R37"/>
    <mergeCell ref="C41:G42"/>
    <mergeCell ref="H41:J42"/>
    <mergeCell ref="K41:Q41"/>
    <mergeCell ref="R41:AA41"/>
    <mergeCell ref="AD41:AH42"/>
    <mergeCell ref="AI41:AK42"/>
    <mergeCell ref="AL38:AR38"/>
    <mergeCell ref="AS38:BB38"/>
    <mergeCell ref="C39:G40"/>
    <mergeCell ref="H39:J40"/>
    <mergeCell ref="K39:Q39"/>
    <mergeCell ref="R39:AA39"/>
    <mergeCell ref="AD39:AH40"/>
    <mergeCell ref="AI39:AK40"/>
    <mergeCell ref="AL39:AR39"/>
    <mergeCell ref="AS39:BB39"/>
    <mergeCell ref="C38:G38"/>
    <mergeCell ref="H38:J38"/>
    <mergeCell ref="K38:Q38"/>
    <mergeCell ref="R38:AA38"/>
    <mergeCell ref="AD38:AH38"/>
    <mergeCell ref="AI38:AK38"/>
    <mergeCell ref="AL41:AR41"/>
    <mergeCell ref="AS41:BB41"/>
    <mergeCell ref="K42:Q42"/>
    <mergeCell ref="R42:AA42"/>
    <mergeCell ref="AL42:AR42"/>
    <mergeCell ref="AS42:BB42"/>
    <mergeCell ref="K40:Q40"/>
    <mergeCell ref="R40:AA40"/>
    <mergeCell ref="AL40:AR40"/>
    <mergeCell ref="AS40:BB40"/>
    <mergeCell ref="AL43:AR43"/>
    <mergeCell ref="AS43:BB43"/>
    <mergeCell ref="K44:Q44"/>
    <mergeCell ref="R44:AA44"/>
    <mergeCell ref="AL44:AR44"/>
    <mergeCell ref="AS44:BB44"/>
    <mergeCell ref="C43:G44"/>
    <mergeCell ref="H43:J44"/>
    <mergeCell ref="K43:Q43"/>
    <mergeCell ref="R43:AA43"/>
    <mergeCell ref="AD43:AH44"/>
    <mergeCell ref="AI43:AK44"/>
    <mergeCell ref="AL45:AR45"/>
    <mergeCell ref="AS45:BB45"/>
    <mergeCell ref="K46:Q46"/>
    <mergeCell ref="R46:AA46"/>
    <mergeCell ref="AL46:AR46"/>
    <mergeCell ref="AS46:BB46"/>
    <mergeCell ref="C45:G46"/>
    <mergeCell ref="H45:J46"/>
    <mergeCell ref="K45:Q45"/>
    <mergeCell ref="R45:AA45"/>
    <mergeCell ref="AD45:AH46"/>
    <mergeCell ref="AI45:AK46"/>
    <mergeCell ref="AL47:AR47"/>
    <mergeCell ref="AS47:BB47"/>
    <mergeCell ref="K48:Q48"/>
    <mergeCell ref="R48:AA48"/>
    <mergeCell ref="AL48:AR48"/>
    <mergeCell ref="AS48:BB48"/>
    <mergeCell ref="C47:G48"/>
    <mergeCell ref="H47:J48"/>
    <mergeCell ref="K47:Q47"/>
    <mergeCell ref="R47:AA47"/>
    <mergeCell ref="AD47:AH48"/>
    <mergeCell ref="AI47:AK48"/>
    <mergeCell ref="D49:AA49"/>
    <mergeCell ref="AE49:BB49"/>
    <mergeCell ref="C50:C54"/>
    <mergeCell ref="D50:F50"/>
    <mergeCell ref="G50:AA51"/>
    <mergeCell ref="AD50:AD54"/>
    <mergeCell ref="AE50:AG50"/>
    <mergeCell ref="AH50:BB51"/>
    <mergeCell ref="D51:F51"/>
    <mergeCell ref="AE51:AG51"/>
    <mergeCell ref="D52:F53"/>
    <mergeCell ref="G52:M53"/>
    <mergeCell ref="N52:AA52"/>
    <mergeCell ref="AE52:AG53"/>
    <mergeCell ref="AH52:AN53"/>
    <mergeCell ref="AO52:BB52"/>
    <mergeCell ref="N53:N54"/>
    <mergeCell ref="O53:O54"/>
    <mergeCell ref="P53:P54"/>
    <mergeCell ref="Q53:R54"/>
    <mergeCell ref="AA53:AA54"/>
    <mergeCell ref="AO53:AO54"/>
    <mergeCell ref="AP53:AP54"/>
    <mergeCell ref="AQ53:AQ54"/>
    <mergeCell ref="Z57:AA58"/>
    <mergeCell ref="BA57:BB58"/>
    <mergeCell ref="C56:G56"/>
    <mergeCell ref="I56:K56"/>
    <mergeCell ref="M56:AA56"/>
    <mergeCell ref="AD56:AH56"/>
    <mergeCell ref="AJ56:AL56"/>
    <mergeCell ref="AN56:BB56"/>
    <mergeCell ref="AY53:AY54"/>
    <mergeCell ref="AZ53:AZ54"/>
    <mergeCell ref="BA53:BA54"/>
    <mergeCell ref="BB53:BB54"/>
    <mergeCell ref="D54:F54"/>
    <mergeCell ref="K54:M54"/>
    <mergeCell ref="AE54:AG54"/>
    <mergeCell ref="AL54:AN54"/>
    <mergeCell ref="AR53:AS54"/>
    <mergeCell ref="AT53:AT54"/>
    <mergeCell ref="AU53:AU54"/>
    <mergeCell ref="AV53:AV54"/>
    <mergeCell ref="AW53:AW54"/>
    <mergeCell ref="AX53:AX54"/>
    <mergeCell ref="Y53:Y54"/>
    <mergeCell ref="Z53:Z54"/>
    <mergeCell ref="S53:S54"/>
    <mergeCell ref="T53:T54"/>
    <mergeCell ref="U53:U54"/>
    <mergeCell ref="V53:V54"/>
    <mergeCell ref="W53:W54"/>
    <mergeCell ref="X53:X54"/>
  </mergeCells>
  <phoneticPr fontId="18"/>
  <pageMargins left="7.874015748031496E-2" right="7.874015748031496E-2" top="0.23622047244094491" bottom="0.23622047244094491" header="0" footer="0"/>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8"/>
  <sheetViews>
    <sheetView showGridLines="0" topLeftCell="B1" workbookViewId="0">
      <selection activeCell="B1" sqref="A1:XFD1048576"/>
    </sheetView>
  </sheetViews>
  <sheetFormatPr defaultRowHeight="13.5" x14ac:dyDescent="0.15"/>
  <cols>
    <col min="1" max="1" width="0.5" style="1" hidden="1" customWidth="1"/>
    <col min="2" max="2" width="4.125" style="1" customWidth="1"/>
    <col min="3" max="3" width="8.625" style="1" customWidth="1"/>
    <col min="4" max="4" width="3" style="1" customWidth="1"/>
    <col min="5" max="5" width="1.625" style="1" customWidth="1"/>
    <col min="6" max="6" width="1.125" style="1" customWidth="1"/>
    <col min="7" max="7" width="1.75" style="1" customWidth="1"/>
    <col min="8" max="8" width="2" style="1" customWidth="1"/>
    <col min="9" max="9" width="2.125" style="1" customWidth="1"/>
    <col min="10" max="10" width="10.875" style="1" customWidth="1"/>
    <col min="11" max="11" width="3" style="1" customWidth="1"/>
    <col min="12" max="12" width="6.375" style="1" customWidth="1"/>
    <col min="13" max="13" width="2.25" style="1" customWidth="1"/>
    <col min="14" max="14" width="5.125" style="1" customWidth="1"/>
    <col min="15" max="15" width="5" style="1" customWidth="1"/>
    <col min="16" max="16" width="5.875" style="1" customWidth="1"/>
    <col min="17" max="17" width="6" style="1" customWidth="1"/>
    <col min="18" max="18" width="5.75" style="1" customWidth="1"/>
    <col min="19" max="19" width="4.5" style="1" customWidth="1"/>
    <col min="20" max="20" width="8.625" style="1" customWidth="1"/>
    <col min="21" max="21" width="3" style="1" customWidth="1"/>
    <col min="22" max="22" width="1.625" style="1" customWidth="1"/>
    <col min="23" max="23" width="1.125" style="1" customWidth="1"/>
    <col min="24" max="24" width="1.75" style="1" customWidth="1"/>
    <col min="25" max="25" width="2" style="1" customWidth="1"/>
    <col min="26" max="26" width="2.125" style="1" customWidth="1"/>
    <col min="27" max="27" width="10.875" style="1" customWidth="1"/>
    <col min="28" max="28" width="3" style="1" customWidth="1"/>
    <col min="29" max="29" width="6.375" style="1" customWidth="1"/>
    <col min="30" max="30" width="2.25" style="1" customWidth="1"/>
    <col min="31" max="31" width="5.125" style="1" customWidth="1"/>
    <col min="32" max="32" width="5" style="1" customWidth="1"/>
    <col min="33" max="33" width="5.875" style="1" customWidth="1"/>
    <col min="34" max="34" width="6" style="1" customWidth="1"/>
    <col min="35" max="35" width="1.5" style="1" customWidth="1"/>
    <col min="36" max="16384" width="9" style="1"/>
  </cols>
  <sheetData>
    <row r="1" spans="3:35" ht="7.5" customHeight="1" x14ac:dyDescent="0.15">
      <c r="R1" s="12"/>
      <c r="S1" s="12"/>
    </row>
    <row r="2" spans="3:35" ht="13.5" customHeight="1" x14ac:dyDescent="0.15">
      <c r="C2" s="13"/>
      <c r="D2" s="46" t="str">
        <f>入力!C4</f>
        <v>令和</v>
      </c>
      <c r="E2" s="14"/>
      <c r="F2" s="236" t="str">
        <f>IF(入力!$D$4="","",入力!$D$4)</f>
        <v/>
      </c>
      <c r="G2" s="236"/>
      <c r="H2" s="45" t="s">
        <v>28</v>
      </c>
      <c r="I2" s="13"/>
      <c r="J2" s="44"/>
      <c r="K2" s="37"/>
      <c r="L2" s="36"/>
      <c r="M2" s="13"/>
      <c r="N2" s="13"/>
      <c r="O2" s="13"/>
      <c r="P2" s="13"/>
      <c r="Q2" s="14" t="s">
        <v>29</v>
      </c>
      <c r="R2" s="38"/>
      <c r="S2" s="2"/>
      <c r="T2" s="13"/>
      <c r="U2" s="46" t="str">
        <f>入力!C4</f>
        <v>令和</v>
      </c>
      <c r="V2" s="14"/>
      <c r="W2" s="236" t="str">
        <f>IF(入力!$D$4="","",入力!$D$4)</f>
        <v/>
      </c>
      <c r="X2" s="236"/>
      <c r="Y2" s="45" t="s">
        <v>28</v>
      </c>
      <c r="Z2" s="13"/>
      <c r="AA2" s="44"/>
      <c r="AB2" s="37"/>
      <c r="AC2" s="36"/>
      <c r="AD2" s="13"/>
      <c r="AE2" s="13"/>
      <c r="AF2" s="13"/>
      <c r="AG2" s="13"/>
      <c r="AH2" s="14" t="s">
        <v>29</v>
      </c>
      <c r="AI2" s="2"/>
    </row>
    <row r="3" spans="3:35" ht="6.95" customHeight="1" x14ac:dyDescent="0.15">
      <c r="R3" s="12"/>
    </row>
    <row r="4" spans="3:35" ht="11.1" customHeight="1" x14ac:dyDescent="0.15">
      <c r="C4" s="297" t="s">
        <v>0</v>
      </c>
      <c r="D4" s="145" t="s">
        <v>8</v>
      </c>
      <c r="E4" s="146"/>
      <c r="F4" s="146"/>
      <c r="G4" s="146"/>
      <c r="H4" s="147"/>
      <c r="I4" s="239" t="str">
        <f>IF(入力!$D$6="","",IF(INDEX(データ!$H$3:$O$35,MATCH("住所",データ!$G$3:$G$35,0),MATCH(入力!$D$6,データ!$H$2:$O$2,0))="","",INDEX(データ!$H$3:$O$35,MATCH("住所",データ!$G$3:$G$35,0),MATCH(入力!$D$6,データ!$H$2:$O$2,0))))</f>
        <v/>
      </c>
      <c r="J4" s="148"/>
      <c r="K4" s="148"/>
      <c r="L4" s="148"/>
      <c r="M4" s="148"/>
      <c r="N4" s="148"/>
      <c r="O4" s="148"/>
      <c r="P4" s="148"/>
      <c r="Q4" s="149"/>
      <c r="R4" s="3"/>
      <c r="S4" s="3"/>
      <c r="T4" s="297" t="s">
        <v>0</v>
      </c>
      <c r="U4" s="145" t="s">
        <v>8</v>
      </c>
      <c r="V4" s="146"/>
      <c r="W4" s="146"/>
      <c r="X4" s="146"/>
      <c r="Y4" s="147"/>
      <c r="Z4" s="239" t="str">
        <f>IF(入力!$E$6="","",IF(INDEX(データ!$H$3:$O$35,MATCH("住所",データ!$G$3:$G$35,0),MATCH(入力!$E$6,データ!$H$2:$O$2,0))="","",INDEX(データ!$H$3:$O$35,MATCH("住所",データ!$G$3:$G$35,0),MATCH(入力!$E$6,データ!$H$2:$O$2,0))))</f>
        <v/>
      </c>
      <c r="AA4" s="148"/>
      <c r="AB4" s="148"/>
      <c r="AC4" s="148"/>
      <c r="AD4" s="148"/>
      <c r="AE4" s="148"/>
      <c r="AF4" s="148"/>
      <c r="AG4" s="148"/>
      <c r="AH4" s="149"/>
      <c r="AI4" s="3"/>
    </row>
    <row r="5" spans="3:35" ht="11.1" customHeight="1" x14ac:dyDescent="0.15">
      <c r="C5" s="298"/>
      <c r="D5" s="152" t="s">
        <v>1</v>
      </c>
      <c r="E5" s="153"/>
      <c r="F5" s="153"/>
      <c r="G5" s="153"/>
      <c r="H5" s="154"/>
      <c r="I5" s="229"/>
      <c r="J5" s="230"/>
      <c r="K5" s="230"/>
      <c r="L5" s="230"/>
      <c r="M5" s="230"/>
      <c r="N5" s="230"/>
      <c r="O5" s="230"/>
      <c r="P5" s="230"/>
      <c r="Q5" s="293"/>
      <c r="R5" s="3"/>
      <c r="S5" s="3"/>
      <c r="T5" s="298"/>
      <c r="U5" s="152" t="s">
        <v>1</v>
      </c>
      <c r="V5" s="153"/>
      <c r="W5" s="153"/>
      <c r="X5" s="153"/>
      <c r="Y5" s="154"/>
      <c r="Z5" s="229"/>
      <c r="AA5" s="230"/>
      <c r="AB5" s="230"/>
      <c r="AC5" s="230"/>
      <c r="AD5" s="230"/>
      <c r="AE5" s="230"/>
      <c r="AF5" s="230"/>
      <c r="AG5" s="230"/>
      <c r="AH5" s="293"/>
      <c r="AI5" s="3"/>
    </row>
    <row r="6" spans="3:35" ht="11.1" customHeight="1" x14ac:dyDescent="0.15">
      <c r="C6" s="299" t="s">
        <v>2</v>
      </c>
      <c r="D6" s="223" t="s">
        <v>3</v>
      </c>
      <c r="E6" s="224"/>
      <c r="F6" s="224"/>
      <c r="G6" s="224"/>
      <c r="H6" s="301"/>
      <c r="I6" s="227" t="str">
        <f>IF(入力!$D$6="","",IF(INDEX(データ!$H$3:$O$35,MATCH("名称",データ!$G$3:$G$35,0),MATCH(入力!$D$6,データ!$H$2:$O$2,0))="","",INDEX(データ!$H$3:$O$35,MATCH("名称",データ!$G$3:$G$35,0),MATCH(入力!$D$6,データ!$H$2:$O$2,0))))</f>
        <v/>
      </c>
      <c r="J6" s="228"/>
      <c r="K6" s="228"/>
      <c r="L6" s="228"/>
      <c r="M6" s="228"/>
      <c r="N6" s="228"/>
      <c r="O6" s="228"/>
      <c r="P6" s="228"/>
      <c r="Q6" s="294"/>
      <c r="R6" s="4"/>
      <c r="S6" s="4"/>
      <c r="T6" s="299" t="s">
        <v>2</v>
      </c>
      <c r="U6" s="223" t="s">
        <v>3</v>
      </c>
      <c r="V6" s="224"/>
      <c r="W6" s="224"/>
      <c r="X6" s="224"/>
      <c r="Y6" s="301"/>
      <c r="Z6" s="227" t="str">
        <f>IF(入力!$E$6="","",IF(INDEX(データ!$H$3:$O$35,MATCH("名称",データ!$G$3:$G$35,0),MATCH(入力!$E$6,データ!$H$2:$O$2,0))="","",INDEX(データ!$H$3:$O$35,MATCH("名称",データ!$G$3:$G$35,0),MATCH(入力!$E$6,データ!$H$2:$O$2,0))))</f>
        <v/>
      </c>
      <c r="AA6" s="228"/>
      <c r="AB6" s="228"/>
      <c r="AC6" s="228"/>
      <c r="AD6" s="228"/>
      <c r="AE6" s="228"/>
      <c r="AF6" s="228"/>
      <c r="AG6" s="228"/>
      <c r="AH6" s="294"/>
      <c r="AI6" s="4"/>
    </row>
    <row r="7" spans="3:35" ht="11.1" customHeight="1" x14ac:dyDescent="0.15">
      <c r="C7" s="300"/>
      <c r="D7" s="185" t="s">
        <v>4</v>
      </c>
      <c r="E7" s="186"/>
      <c r="F7" s="186"/>
      <c r="G7" s="186"/>
      <c r="H7" s="302"/>
      <c r="I7" s="274"/>
      <c r="J7" s="275"/>
      <c r="K7" s="275"/>
      <c r="L7" s="275"/>
      <c r="M7" s="275"/>
      <c r="N7" s="275"/>
      <c r="O7" s="275"/>
      <c r="P7" s="275"/>
      <c r="Q7" s="295"/>
      <c r="R7" s="4"/>
      <c r="S7" s="4"/>
      <c r="T7" s="300"/>
      <c r="U7" s="185" t="s">
        <v>4</v>
      </c>
      <c r="V7" s="186"/>
      <c r="W7" s="186"/>
      <c r="X7" s="186"/>
      <c r="Y7" s="302"/>
      <c r="Z7" s="274"/>
      <c r="AA7" s="275"/>
      <c r="AB7" s="275"/>
      <c r="AC7" s="275"/>
      <c r="AD7" s="275"/>
      <c r="AE7" s="275"/>
      <c r="AF7" s="275"/>
      <c r="AG7" s="275"/>
      <c r="AH7" s="295"/>
      <c r="AI7" s="4"/>
    </row>
    <row r="8" spans="3:35" ht="15.95" customHeight="1" x14ac:dyDescent="0.15">
      <c r="C8" s="187" t="s">
        <v>30</v>
      </c>
      <c r="D8" s="188"/>
      <c r="E8" s="188"/>
      <c r="F8" s="188"/>
      <c r="G8" s="189"/>
      <c r="H8" s="190" t="s">
        <v>32</v>
      </c>
      <c r="I8" s="191"/>
      <c r="J8" s="192"/>
      <c r="K8" s="303" t="s">
        <v>35</v>
      </c>
      <c r="L8" s="304"/>
      <c r="M8" s="304"/>
      <c r="N8" s="305"/>
      <c r="O8" s="190" t="s">
        <v>37</v>
      </c>
      <c r="P8" s="191"/>
      <c r="Q8" s="296"/>
      <c r="R8" s="10"/>
      <c r="S8" s="10"/>
      <c r="T8" s="187" t="s">
        <v>30</v>
      </c>
      <c r="U8" s="188"/>
      <c r="V8" s="188"/>
      <c r="W8" s="188"/>
      <c r="X8" s="189"/>
      <c r="Y8" s="190" t="s">
        <v>32</v>
      </c>
      <c r="Z8" s="191"/>
      <c r="AA8" s="192"/>
      <c r="AB8" s="303" t="s">
        <v>35</v>
      </c>
      <c r="AC8" s="304"/>
      <c r="AD8" s="304"/>
      <c r="AE8" s="305"/>
      <c r="AF8" s="190" t="s">
        <v>37</v>
      </c>
      <c r="AG8" s="191"/>
      <c r="AH8" s="296"/>
      <c r="AI8" s="10"/>
    </row>
    <row r="9" spans="3:35" ht="17.25" customHeight="1" x14ac:dyDescent="0.15">
      <c r="C9" s="199" t="str">
        <f>IF(入力!$D$6="","",IF(INDEX(データ!$H$3:$O$35,MATCH("区分",データ!$G$3:$G$35,0),MATCH(入力!$D$6,データ!$H$2:$O$2,0))="","",INDEX(データ!$H$3:$O$35,MATCH("区分",データ!$G$3:$G$35,0),MATCH(入力!$D$6,データ!$H$2:$O$2,0))))</f>
        <v/>
      </c>
      <c r="D9" s="200"/>
      <c r="E9" s="200"/>
      <c r="F9" s="200"/>
      <c r="G9" s="201"/>
      <c r="H9" s="205" t="str">
        <f>IF(入力!$D$6="","",IF(INDEX(データ!$H$3:$O$35,MATCH("細目",データ!$G$3:$G$35,0),MATCH(入力!$D$6,データ!$H$2:$O$2,0))="","",INDEX(データ!$H$3:$O$35,MATCH("細目",データ!$G$3:$G$35,0),MATCH(入力!$D$6,データ!$H$2:$O$2,0))))</f>
        <v/>
      </c>
      <c r="I9" s="206"/>
      <c r="J9" s="207"/>
      <c r="K9" s="211" t="str">
        <f>IF(入力!$D$6="","",IF(INDEX(データ!$H$3:$O$35,MATCH("支払金額",データ!$G$3:$G$35,0),MATCH(入力!$D$6,データ!$H$2:$O$2,0))="","",INDEX(データ!$H$3:$O$35,MATCH("支払金額",データ!$G$3:$G$35,0),MATCH(入力!$D$6,データ!$H$2:$O$2,0))))</f>
        <v/>
      </c>
      <c r="L9" s="212"/>
      <c r="M9" s="212"/>
      <c r="N9" s="213"/>
      <c r="O9" s="214" t="str">
        <f>IF(入力!$D$6="","",IF(INDEX(データ!$H$3:$O$35,MATCH("源泉",データ!$G$3:$G$35,0),MATCH(入力!$D$6,データ!$H$2:$O$2,0))="","",INDEX(データ!$H$3:$O$35,MATCH("源泉",データ!$G$3:$G$35,0),MATCH(入力!$D$6,データ!$H$2:$O$2,0))))</f>
        <v/>
      </c>
      <c r="P9" s="215"/>
      <c r="Q9" s="216"/>
      <c r="R9" s="7"/>
      <c r="S9" s="7"/>
      <c r="T9" s="199" t="str">
        <f>IF(入力!$E$6="","",IF(INDEX(データ!$H$3:$O$35,MATCH("区分",データ!$G$3:$G$35,0),MATCH(入力!$E$6,データ!$H$2:$O$2,0))="","",INDEX(データ!$H$3:$O$35,MATCH("区分",データ!$G$3:$G$35,0),MATCH(入力!$E$6,データ!$H$2:$O$2,0))))</f>
        <v/>
      </c>
      <c r="U9" s="200"/>
      <c r="V9" s="200"/>
      <c r="W9" s="200"/>
      <c r="X9" s="201"/>
      <c r="Y9" s="205" t="str">
        <f>IF(入力!$E$6="","",IF(INDEX(データ!$H$3:$O$35,MATCH("細目",データ!$G$3:$G$35,0),MATCH(入力!$E$6,データ!$H$2:$O$2,0))="","",INDEX(データ!$H$3:$O$35,MATCH("細目",データ!$G$3:$G$35,0),MATCH(入力!$E$6,データ!$H$2:$O$2,0))))</f>
        <v/>
      </c>
      <c r="Z9" s="206"/>
      <c r="AA9" s="207"/>
      <c r="AB9" s="211" t="str">
        <f>IF(入力!$E$6="","",IF(INDEX(データ!$H$3:$O$35,MATCH("支払金額",データ!$G$3:$G$35,0),MATCH(入力!$E$6,データ!$H$2:$O$2,0))="","",INDEX(データ!$H$3:$O$35,MATCH("支払金額",データ!$G$3:$G$35,0),MATCH(入力!$E$6,データ!$H$2:$O$2,0))))</f>
        <v/>
      </c>
      <c r="AC9" s="212"/>
      <c r="AD9" s="212"/>
      <c r="AE9" s="213"/>
      <c r="AF9" s="214" t="str">
        <f>IF(入力!$E$6="","",IF(INDEX(データ!$H$3:$O$35,MATCH("源泉",データ!$G$3:$G$35,0),MATCH(入力!$E$6,データ!$H$2:$O$2,0))="","",INDEX(データ!$H$3:$O$35,MATCH("源泉",データ!$G$3:$G$35,0),MATCH(入力!$E$6,データ!$H$2:$O$2,0))))</f>
        <v/>
      </c>
      <c r="AG9" s="215"/>
      <c r="AH9" s="216"/>
      <c r="AI9" s="7"/>
    </row>
    <row r="10" spans="3:35" ht="11.45" customHeight="1" x14ac:dyDescent="0.15">
      <c r="C10" s="202"/>
      <c r="D10" s="203"/>
      <c r="E10" s="203"/>
      <c r="F10" s="203"/>
      <c r="G10" s="204"/>
      <c r="H10" s="208"/>
      <c r="I10" s="209"/>
      <c r="J10" s="210"/>
      <c r="K10" s="217" t="str">
        <f>IF(入力!$D$6="","",IF(INDEX(データ!$H$3:$O$35,MATCH("支払金額２",データ!$G$3:$G$35,0),MATCH(入力!$D$6,データ!$H$2:$O$2,0))="","",INDEX(データ!$H$3:$O$35,MATCH("支払金額２",データ!$G$3:$G$35,0),MATCH(入力!$D$6,データ!$H$2:$O$2,0))))</f>
        <v/>
      </c>
      <c r="L10" s="218"/>
      <c r="M10" s="218"/>
      <c r="N10" s="219"/>
      <c r="O10" s="217" t="str">
        <f>IF(入力!$D$6="","",IF(INDEX(データ!$H$3:$O$35,MATCH("源泉２",データ!$G$3:$G$35,0),MATCH(入力!$D$6,データ!$H$2:$O$2,0))="","",INDEX(データ!$H$3:$O$35,MATCH("源泉２",データ!$G$3:$G$35,0),MATCH(入力!$D$6,データ!$H$2:$O$2,0))))</f>
        <v/>
      </c>
      <c r="P10" s="218"/>
      <c r="Q10" s="220"/>
      <c r="R10" s="7"/>
      <c r="S10" s="7"/>
      <c r="T10" s="202"/>
      <c r="U10" s="203"/>
      <c r="V10" s="203"/>
      <c r="W10" s="203"/>
      <c r="X10" s="204"/>
      <c r="Y10" s="208"/>
      <c r="Z10" s="209"/>
      <c r="AA10" s="210"/>
      <c r="AB10" s="217" t="str">
        <f>IF(入力!$E$6="","",IF(INDEX(データ!$H$3:$O$35,MATCH("支払金額２",データ!$G$3:$G$35,0),MATCH(入力!$E$6,データ!$H$2:$O$2,0))="","",INDEX(データ!$H$3:$O$35,MATCH("支払金額２",データ!$G$3:$G$35,0),MATCH(入力!$E$6,データ!$H$2:$O$2,0))))</f>
        <v/>
      </c>
      <c r="AC10" s="218"/>
      <c r="AD10" s="218"/>
      <c r="AE10" s="219"/>
      <c r="AF10" s="217" t="str">
        <f>IF(入力!$E$6="","",IF(INDEX(データ!$H$3:$O$35,MATCH("源泉２",データ!$G$3:$G$35,0),MATCH(入力!$E$6,データ!$H$2:$O$2,0))="","",INDEX(データ!$H$3:$O$35,MATCH("源泉２",データ!$G$3:$G$35,0),MATCH(入力!$E$6,データ!$H$2:$O$2,0))))</f>
        <v/>
      </c>
      <c r="AG10" s="218"/>
      <c r="AH10" s="220"/>
      <c r="AI10" s="7"/>
    </row>
    <row r="11" spans="3:35" ht="11.1" customHeight="1" x14ac:dyDescent="0.15">
      <c r="C11" s="248" t="str">
        <f>IF(入力!$D$6="","",IF(INDEX(データ!$H$3:$O$35,MATCH("区分２",データ!$G$3:$G$35,0),MATCH(入力!$D$6,データ!$H$2:$O$2,0))="","",INDEX(データ!$H$3:$O$35,MATCH("区分２",データ!$G$3:$G$35,0),MATCH(入力!$D$6,データ!$H$2:$O$2,0))))</f>
        <v/>
      </c>
      <c r="D11" s="249"/>
      <c r="E11" s="249"/>
      <c r="F11" s="249"/>
      <c r="G11" s="250"/>
      <c r="H11" s="254" t="str">
        <f>IF(入力!$D$6="","",IF(INDEX(データ!$H$3:$O$35,MATCH("細目２",データ!$G$3:$G$35,0),MATCH(入力!$D$6,データ!$H$2:$O$2,0))="","",INDEX(データ!$H$3:$O$35,MATCH("細目２",データ!$G$3:$G$35,0),MATCH(入力!$D$6,データ!$H$2:$O$2,0))))</f>
        <v/>
      </c>
      <c r="I11" s="255"/>
      <c r="J11" s="256"/>
      <c r="K11" s="241" t="str">
        <f>IF(入力!$D$6="","",IF(INDEX(データ!$H$3:$O$35,MATCH("支払金額３",データ!$G$3:$G$35,0),MATCH(入力!$D$6,データ!$H$2:$O$2,0))="","",INDEX(データ!$H$3:$O$35,MATCH("支払金額３",データ!$G$3:$G$35,0),MATCH(入力!$D$6,データ!$H$2:$O$2,0))))</f>
        <v/>
      </c>
      <c r="L11" s="242"/>
      <c r="M11" s="242"/>
      <c r="N11" s="257"/>
      <c r="O11" s="241" t="str">
        <f>IF(入力!$D$6="","",IF(INDEX(データ!$H$3:$O$35,MATCH("源泉３",データ!$G$3:$G$35,0),MATCH(入力!$D$6,データ!$H$2:$O$2,0))="","",INDEX(データ!$H$3:$O$35,MATCH("源泉３",データ!$G$3:$G$35,0),MATCH(入力!$D$6,データ!$H$2:$O$2,0))))</f>
        <v/>
      </c>
      <c r="P11" s="242"/>
      <c r="Q11" s="243"/>
      <c r="R11" s="7"/>
      <c r="S11" s="7"/>
      <c r="T11" s="248" t="str">
        <f>IF(入力!$E$6="","",IF(INDEX(データ!$H$3:$O$35,MATCH("区分２",データ!$G$3:$G$35,0),MATCH(入力!$E$6,データ!$H$2:$O$2,0))="","",INDEX(データ!$H$3:$O$35,MATCH("区分２",データ!$G$3:$G$35,0),MATCH(入力!$E$6,データ!$H$2:$O$2,0))))</f>
        <v/>
      </c>
      <c r="U11" s="249"/>
      <c r="V11" s="249"/>
      <c r="W11" s="249"/>
      <c r="X11" s="250"/>
      <c r="Y11" s="254" t="str">
        <f>IF(入力!$E$6="","",IF(INDEX(データ!$H$3:$O$35,MATCH("細目２",データ!$G$3:$G$35,0),MATCH(入力!$E$6,データ!$H$2:$O$2,0))="","",INDEX(データ!$H$3:$O$35,MATCH("細目２",データ!$G$3:$G$35,0),MATCH(入力!$E$6,データ!$H$2:$O$2,0))))</f>
        <v/>
      </c>
      <c r="Z11" s="255"/>
      <c r="AA11" s="256"/>
      <c r="AB11" s="241" t="str">
        <f>IF(入力!$E$6="","",IF(INDEX(データ!$H$3:$O$35,MATCH("支払金額３",データ!$G$3:$G$35,0),MATCH(入力!$E$6,データ!$H$2:$O$2,0))="","",INDEX(データ!$H$3:$O$35,MATCH("支払金額３",データ!$G$3:$G$35,0),MATCH(入力!$E$6,データ!$H$2:$O$2,0))))</f>
        <v/>
      </c>
      <c r="AC11" s="242"/>
      <c r="AD11" s="242"/>
      <c r="AE11" s="257"/>
      <c r="AF11" s="241" t="str">
        <f>IF(入力!$E$6="","",IF(INDEX(データ!$H$3:$O$35,MATCH("源泉３",データ!$G$3:$G$35,0),MATCH(入力!$E$6,データ!$H$2:$O$2,0))="","",INDEX(データ!$H$3:$O$35,MATCH("源泉３",データ!$G$3:$G$35,0),MATCH(入力!$E$6,データ!$H$2:$O$2,0))))</f>
        <v/>
      </c>
      <c r="AG11" s="242"/>
      <c r="AH11" s="243"/>
      <c r="AI11" s="7"/>
    </row>
    <row r="12" spans="3:35" ht="11.1" customHeight="1" x14ac:dyDescent="0.15">
      <c r="C12" s="251"/>
      <c r="D12" s="252"/>
      <c r="E12" s="252"/>
      <c r="F12" s="252"/>
      <c r="G12" s="253"/>
      <c r="H12" s="208"/>
      <c r="I12" s="209"/>
      <c r="J12" s="210"/>
      <c r="K12" s="258" t="str">
        <f>IF(入力!$D$6="","",IF(INDEX(データ!$H$3:$O$35,MATCH("支払金額４",データ!$G$3:$G$35,0),MATCH(入力!$D$6,データ!$H$2:$O$2,0))="","",INDEX(データ!$H$3:$O$35,MATCH("支払金額４",データ!$G$3:$G$35,0),MATCH(入力!$D$6,データ!$H$2:$O$2,0))))</f>
        <v/>
      </c>
      <c r="L12" s="259"/>
      <c r="M12" s="259"/>
      <c r="N12" s="260"/>
      <c r="O12" s="258" t="str">
        <f>IF(入力!$D$6="","",IF(INDEX(データ!$H$3:$O$35,MATCH("源泉４",データ!$G$3:$G$35,0),MATCH(入力!$D$6,データ!$H$2:$O$2,0))="","",INDEX(データ!$H$3:$O$35,MATCH("源泉４",データ!$G$3:$G$35,0),MATCH(入力!$D$6,データ!$H$2:$O$2,0))))</f>
        <v/>
      </c>
      <c r="P12" s="259"/>
      <c r="Q12" s="261"/>
      <c r="R12" s="7"/>
      <c r="S12" s="7"/>
      <c r="T12" s="251"/>
      <c r="U12" s="252"/>
      <c r="V12" s="252"/>
      <c r="W12" s="252"/>
      <c r="X12" s="253"/>
      <c r="Y12" s="208"/>
      <c r="Z12" s="209"/>
      <c r="AA12" s="210"/>
      <c r="AB12" s="258" t="str">
        <f>IF(入力!$E$6="","",IF(INDEX(データ!$H$3:$O$35,MATCH("支払金額４",データ!$G$3:$G$35,0),MATCH(入力!$E$6,データ!$H$2:$O$2,0))="","",INDEX(データ!$H$3:$O$35,MATCH("支払金額４",データ!$G$3:$G$35,0),MATCH(入力!$E$6,データ!$H$2:$O$2,0))))</f>
        <v/>
      </c>
      <c r="AC12" s="259"/>
      <c r="AD12" s="259"/>
      <c r="AE12" s="260"/>
      <c r="AF12" s="258" t="str">
        <f>IF(入力!$E$6="","",IF(INDEX(データ!$H$3:$O$35,MATCH("源泉４",データ!$G$3:$G$35,0),MATCH(入力!$E$6,データ!$H$2:$O$2,0))="","",INDEX(データ!$H$3:$O$35,MATCH("源泉４",データ!$G$3:$G$35,0),MATCH(入力!$E$6,データ!$H$2:$O$2,0))))</f>
        <v/>
      </c>
      <c r="AG12" s="259"/>
      <c r="AH12" s="261"/>
      <c r="AI12" s="7"/>
    </row>
    <row r="13" spans="3:35" ht="11.1" customHeight="1" x14ac:dyDescent="0.15">
      <c r="C13" s="248" t="str">
        <f>IF(入力!$D$6="","",IF(INDEX(データ!$H$3:$O$35,MATCH("区分３",データ!$G$3:$G$35,0),MATCH(入力!$D$6,データ!$H$2:$O$2,0))="","",INDEX(データ!$H$3:$O$35,MATCH("区分３",データ!$G$3:$G$35,0),MATCH(入力!$D$6,データ!$H$2:$O$2,0))))</f>
        <v/>
      </c>
      <c r="D13" s="249"/>
      <c r="E13" s="249"/>
      <c r="F13" s="249"/>
      <c r="G13" s="250"/>
      <c r="H13" s="254" t="str">
        <f>IF(入力!$D$6="","",IF(INDEX(データ!$H$3:$O$35,MATCH("細目３",データ!$G$3:$G$35,0),MATCH(入力!$D$6,データ!$H$2:$O$2,0))="","",INDEX(データ!$H$3:$O$35,MATCH("細目３",データ!$G$3:$G$35,0),MATCH(入力!$D$6,データ!$H$2:$O$2,0))))</f>
        <v/>
      </c>
      <c r="I13" s="255"/>
      <c r="J13" s="256"/>
      <c r="K13" s="241" t="str">
        <f>IF(入力!$D$6="","",IF(INDEX(データ!$H$3:$O$35,MATCH("支払金額５",データ!$G$3:$G$35,0),MATCH(入力!$D$6,データ!$H$2:$O$2,0))="","",INDEX(データ!$H$3:$O$35,MATCH("支払金額５",データ!$G$3:$G$35,0),MATCH(入力!$D$6,データ!$H$2:$O$2,0))))</f>
        <v/>
      </c>
      <c r="L13" s="242"/>
      <c r="M13" s="242"/>
      <c r="N13" s="257"/>
      <c r="O13" s="241" t="str">
        <f>IF(入力!$D$6="","",IF(INDEX(データ!$H$3:$O$35,MATCH("源泉５",データ!$G$3:$G$35,0),MATCH(入力!$D$6,データ!$H$2:$O$2,0))="","",INDEX(データ!$H$3:$O$35,MATCH("源泉５",データ!$G$3:$G$35,0),MATCH(入力!$D$6,データ!$H$2:$O$2,0))))</f>
        <v/>
      </c>
      <c r="P13" s="242"/>
      <c r="Q13" s="243"/>
      <c r="R13" s="7"/>
      <c r="S13" s="7"/>
      <c r="T13" s="248" t="str">
        <f>IF(入力!$E$6="","",IF(INDEX(データ!$H$3:$O$35,MATCH("区分３",データ!$G$3:$G$35,0),MATCH(入力!$E$6,データ!$H$2:$O$2,0))="","",INDEX(データ!$H$3:$O$35,MATCH("区分３",データ!$G$3:$G$35,0),MATCH(入力!$E$6,データ!$H$2:$O$2,0))))</f>
        <v/>
      </c>
      <c r="U13" s="249"/>
      <c r="V13" s="249"/>
      <c r="W13" s="249"/>
      <c r="X13" s="250"/>
      <c r="Y13" s="254" t="str">
        <f>IF(入力!$E$6="","",IF(INDEX(データ!$H$3:$O$35,MATCH("細目３",データ!$G$3:$G$35,0),MATCH(入力!$E$6,データ!$H$2:$O$2,0))="","",INDEX(データ!$H$3:$O$35,MATCH("細目３",データ!$G$3:$G$35,0),MATCH(入力!$E$6,データ!$H$2:$O$2,0))))</f>
        <v/>
      </c>
      <c r="Z13" s="255"/>
      <c r="AA13" s="256"/>
      <c r="AB13" s="241" t="str">
        <f>IF(入力!$E$6="","",IF(INDEX(データ!$H$3:$O$35,MATCH("支払金額５",データ!$G$3:$G$35,0),MATCH(入力!$E$6,データ!$H$2:$O$2,0))="","",INDEX(データ!$H$3:$O$35,MATCH("支払金額５",データ!$G$3:$G$35,0),MATCH(入力!$E$6,データ!$H$2:$O$2,0))))</f>
        <v/>
      </c>
      <c r="AC13" s="242"/>
      <c r="AD13" s="242"/>
      <c r="AE13" s="257"/>
      <c r="AF13" s="241" t="str">
        <f>IF(入力!$E$6="","",IF(INDEX(データ!$H$3:$O$35,MATCH("源泉５",データ!$G$3:$G$35,0),MATCH(入力!$E$6,データ!$H$2:$O$2,0))="","",INDEX(データ!$H$3:$O$35,MATCH("源泉５",データ!$G$3:$G$35,0),MATCH(入力!$E$6,データ!$H$2:$O$2,0))))</f>
        <v/>
      </c>
      <c r="AG13" s="242"/>
      <c r="AH13" s="243"/>
      <c r="AI13" s="7"/>
    </row>
    <row r="14" spans="3:35" ht="11.1" customHeight="1" x14ac:dyDescent="0.15">
      <c r="C14" s="251"/>
      <c r="D14" s="252"/>
      <c r="E14" s="252"/>
      <c r="F14" s="252"/>
      <c r="G14" s="253"/>
      <c r="H14" s="208"/>
      <c r="I14" s="209"/>
      <c r="J14" s="210"/>
      <c r="K14" s="258" t="str">
        <f>IF(入力!$D$6="","",IF(INDEX(データ!$H$3:$O$35,MATCH("支払金額６",データ!$G$3:$G$35,0),MATCH(入力!$D$6,データ!$H$2:$O$2,0))="","",INDEX(データ!$H$3:$O$35,MATCH("支払金額６",データ!$G$3:$G$35,0),MATCH(入力!$D$6,データ!$H$2:$O$2,0))))</f>
        <v/>
      </c>
      <c r="L14" s="259"/>
      <c r="M14" s="259"/>
      <c r="N14" s="260"/>
      <c r="O14" s="258" t="str">
        <f>IF(入力!$D$6="","",IF(INDEX(データ!$H$3:$O$35,MATCH("源泉６",データ!$G$3:$G$35,0),MATCH(入力!$D$6,データ!$H$2:$O$2,0))="","",INDEX(データ!$H$3:$O$35,MATCH("源泉６",データ!$G$3:$G$35,0),MATCH(入力!$D$6,データ!$H$2:$O$2,0))))</f>
        <v/>
      </c>
      <c r="P14" s="259"/>
      <c r="Q14" s="261"/>
      <c r="R14" s="7"/>
      <c r="S14" s="7"/>
      <c r="T14" s="251"/>
      <c r="U14" s="252"/>
      <c r="V14" s="252"/>
      <c r="W14" s="252"/>
      <c r="X14" s="253"/>
      <c r="Y14" s="208"/>
      <c r="Z14" s="209"/>
      <c r="AA14" s="210"/>
      <c r="AB14" s="258" t="str">
        <f>IF(入力!$E$6="","",IF(INDEX(データ!$H$3:$O$35,MATCH("支払金額６",データ!$G$3:$G$35,0),MATCH(入力!$E$6,データ!$H$2:$O$2,0))="","",INDEX(データ!$H$3:$O$35,MATCH("支払金額６",データ!$G$3:$G$35,0),MATCH(入力!$E$6,データ!$H$2:$O$2,0))))</f>
        <v/>
      </c>
      <c r="AC14" s="259"/>
      <c r="AD14" s="259"/>
      <c r="AE14" s="260"/>
      <c r="AF14" s="258" t="str">
        <f>IF(入力!$E$6="","",IF(INDEX(データ!$H$3:$O$35,MATCH("源泉６",データ!$G$3:$G$35,0),MATCH(入力!$E$6,データ!$H$2:$O$2,0))="","",INDEX(データ!$H$3:$O$35,MATCH("源泉６",データ!$G$3:$G$35,0),MATCH(入力!$E$6,データ!$H$2:$O$2,0))))</f>
        <v/>
      </c>
      <c r="AG14" s="259"/>
      <c r="AH14" s="261"/>
      <c r="AI14" s="7"/>
    </row>
    <row r="15" spans="3:35" ht="11.1" customHeight="1" x14ac:dyDescent="0.15">
      <c r="C15" s="248" t="str">
        <f>IF(入力!$D$6="","",IF(INDEX(データ!$H$3:$O$35,MATCH("区分４",データ!$G$3:$G$35,0),MATCH(入力!$D$6,データ!$H$2:$O$2,0))="","",INDEX(データ!$H$3:$O$35,MATCH("区分４",データ!$G$3:$G$35,0),MATCH(入力!$D$6,データ!$H$2:$O$2,0))))</f>
        <v/>
      </c>
      <c r="D15" s="249"/>
      <c r="E15" s="249"/>
      <c r="F15" s="249"/>
      <c r="G15" s="250"/>
      <c r="H15" s="254" t="str">
        <f>IF(入力!$D$6="","",IF(INDEX(データ!$H$3:$O$35,MATCH("細目４",データ!$G$3:$G$35,0),MATCH(入力!$D$6,データ!$H$2:$O$2,0))="","",INDEX(データ!$H$3:$O$35,MATCH("細目４",データ!$G$3:$G$35,0),MATCH(入力!$D$6,データ!$H$2:$O$2,0))))</f>
        <v/>
      </c>
      <c r="I15" s="255"/>
      <c r="J15" s="256"/>
      <c r="K15" s="241" t="str">
        <f>IF(入力!$D$6="","",IF(INDEX(データ!$H$3:$O$35,MATCH("支払金額７",データ!$G$3:$G$35,0),MATCH(入力!$D$6,データ!$H$2:$O$2,0))="","",INDEX(データ!$H$3:$O$35,MATCH("支払金額７",データ!$G$3:$G$35,0),MATCH(入力!$D$6,データ!$H$2:$O$2,0))))</f>
        <v/>
      </c>
      <c r="L15" s="242"/>
      <c r="M15" s="242"/>
      <c r="N15" s="257"/>
      <c r="O15" s="241" t="str">
        <f>IF(入力!$D$6="","",IF(INDEX(データ!$H$3:$O$35,MATCH("源泉７",データ!$G$3:$G$35,0),MATCH(入力!$D$6,データ!$H$2:$O$2,0))="","",INDEX(データ!$H$3:$O$35,MATCH("源泉７",データ!$G$3:$G$35,0),MATCH(入力!$D$6,データ!$H$2:$O$2,0))))</f>
        <v/>
      </c>
      <c r="P15" s="242"/>
      <c r="Q15" s="243"/>
      <c r="R15" s="5"/>
      <c r="S15" s="5"/>
      <c r="T15" s="248" t="str">
        <f>IF(入力!$E$6="","",IF(INDEX(データ!$H$3:$O$35,MATCH("区分４",データ!$G$3:$G$35,0),MATCH(入力!$E$6,データ!$H$2:$O$2,0))="","",INDEX(データ!$H$3:$O$35,MATCH("区分４",データ!$G$3:$G$35,0),MATCH(入力!$E$6,データ!$H$2:$O$2,0))))</f>
        <v/>
      </c>
      <c r="U15" s="249"/>
      <c r="V15" s="249"/>
      <c r="W15" s="249"/>
      <c r="X15" s="250"/>
      <c r="Y15" s="254" t="str">
        <f>IF(入力!$E$6="","",IF(INDEX(データ!$H$3:$O$35,MATCH("細目４",データ!$G$3:$G$35,0),MATCH(入力!$E$6,データ!$H$2:$O$2,0))="","",INDEX(データ!$H$3:$O$35,MATCH("細目４",データ!$G$3:$G$35,0),MATCH(入力!$E$6,データ!$H$2:$O$2,0))))</f>
        <v/>
      </c>
      <c r="Z15" s="255"/>
      <c r="AA15" s="256"/>
      <c r="AB15" s="241" t="str">
        <f>IF(入力!$E$6="","",IF(INDEX(データ!$H$3:$O$35,MATCH("支払金額７",データ!$G$3:$G$35,0),MATCH(入力!$E$6,データ!$H$2:$O$2,0))="","",INDEX(データ!$H$3:$O$35,MATCH("支払金額７",データ!$G$3:$G$35,0),MATCH(入力!$E$6,データ!$H$2:$O$2,0))))</f>
        <v/>
      </c>
      <c r="AC15" s="242"/>
      <c r="AD15" s="242"/>
      <c r="AE15" s="257"/>
      <c r="AF15" s="241" t="str">
        <f>IF(入力!$E$6="","",IF(INDEX(データ!$H$3:$O$35,MATCH("源泉７",データ!$G$3:$G$35,0),MATCH(入力!$E$6,データ!$H$2:$O$2,0))="","",INDEX(データ!$H$3:$O$35,MATCH("源泉７",データ!$G$3:$G$35,0),MATCH(入力!$E$6,データ!$H$2:$O$2,0))))</f>
        <v/>
      </c>
      <c r="AG15" s="242"/>
      <c r="AH15" s="243"/>
      <c r="AI15" s="5"/>
    </row>
    <row r="16" spans="3:35" ht="11.1" customHeight="1" x14ac:dyDescent="0.15">
      <c r="C16" s="251"/>
      <c r="D16" s="252"/>
      <c r="E16" s="252"/>
      <c r="F16" s="252"/>
      <c r="G16" s="253"/>
      <c r="H16" s="208"/>
      <c r="I16" s="209"/>
      <c r="J16" s="210"/>
      <c r="K16" s="258" t="str">
        <f>IF(入力!$D$6="","",IF(INDEX(データ!$H$3:$O$35,MATCH("支払金額８",データ!$G$3:$G$35,0),MATCH(入力!$D$6,データ!$H$2:$O$2,0))="","",INDEX(データ!$H$3:$O$35,MATCH("支払金額８",データ!$G$3:$G$35,0),MATCH(入力!$D$6,データ!$H$2:$O$2,0))))</f>
        <v/>
      </c>
      <c r="L16" s="259"/>
      <c r="M16" s="259"/>
      <c r="N16" s="260"/>
      <c r="O16" s="258" t="str">
        <f>IF(入力!$D$6="","",IF(INDEX(データ!$H$3:$O$35,MATCH("源泉８",データ!$G$3:$G$35,0),MATCH(入力!$D$6,データ!$H$2:$O$2,0))="","",INDEX(データ!$H$3:$O$35,MATCH("源泉８",データ!$G$3:$G$35,0),MATCH(入力!$D$6,データ!$H$2:$O$2,0))))</f>
        <v/>
      </c>
      <c r="P16" s="259"/>
      <c r="Q16" s="261"/>
      <c r="R16" s="5"/>
      <c r="S16" s="5"/>
      <c r="T16" s="251"/>
      <c r="U16" s="252"/>
      <c r="V16" s="252"/>
      <c r="W16" s="252"/>
      <c r="X16" s="253"/>
      <c r="Y16" s="208"/>
      <c r="Z16" s="209"/>
      <c r="AA16" s="210"/>
      <c r="AB16" s="258" t="str">
        <f>IF(入力!$E$6="","",IF(INDEX(データ!$H$3:$O$35,MATCH("支払金額８",データ!$G$3:$G$35,0),MATCH(入力!$E$6,データ!$H$2:$O$2,0))="","",INDEX(データ!$H$3:$O$35,MATCH("支払金額８",データ!$G$3:$G$35,0),MATCH(入力!$E$6,データ!$H$2:$O$2,0))))</f>
        <v/>
      </c>
      <c r="AC16" s="259"/>
      <c r="AD16" s="259"/>
      <c r="AE16" s="260"/>
      <c r="AF16" s="258" t="str">
        <f>IF(入力!$E$6="","",IF(INDEX(データ!$H$3:$O$35,MATCH("源泉８",データ!$G$3:$G$35,0),MATCH(入力!$E$6,データ!$H$2:$O$2,0))="","",INDEX(データ!$H$3:$O$35,MATCH("源泉８",データ!$G$3:$G$35,0),MATCH(入力!$E$6,データ!$H$2:$O$2,0))))</f>
        <v/>
      </c>
      <c r="AG16" s="259"/>
      <c r="AH16" s="261"/>
      <c r="AI16" s="5"/>
    </row>
    <row r="17" spans="1:36" ht="11.1" customHeight="1" x14ac:dyDescent="0.15">
      <c r="C17" s="248" t="str">
        <f>IF(入力!$D$6="","",IF(INDEX(データ!$H$3:$O$35,MATCH("区分５",データ!$G$3:$G$35,0),MATCH(入力!$D$6,データ!$H$2:$O$2,0))="","",INDEX(データ!$H$3:$O$35,MATCH("区分５",データ!$G$3:$G$35,0),MATCH(入力!$D$6,データ!$H$2:$O$2,0))))</f>
        <v/>
      </c>
      <c r="D17" s="249"/>
      <c r="E17" s="249"/>
      <c r="F17" s="249"/>
      <c r="G17" s="250"/>
      <c r="H17" s="254" t="str">
        <f>IF(入力!$D$6="","",IF(INDEX(データ!$H$3:$O$35,MATCH("細目５",データ!$G$3:$G$35,0),MATCH(入力!$D$6,データ!$H$2:$O$2,0))="","",INDEX(データ!$H$3:$O$35,MATCH("細目５",データ!$G$3:$G$35,0),MATCH(入力!$D$6,データ!$H$2:$O$2,0))))</f>
        <v/>
      </c>
      <c r="I17" s="255"/>
      <c r="J17" s="256"/>
      <c r="K17" s="241" t="str">
        <f>IF(入力!$D$6="","",IF(INDEX(データ!$H$3:$O$35,MATCH("支払金額９",データ!$G$3:$G$35,0),MATCH(入力!$D$6,データ!$H$2:$O$2,0))="","",INDEX(データ!$H$3:$O$35,MATCH("支払金額９",データ!$G$3:$G$35,0),MATCH(入力!$D$6,データ!$H$2:$O$2,0))))</f>
        <v/>
      </c>
      <c r="L17" s="242"/>
      <c r="M17" s="242"/>
      <c r="N17" s="257"/>
      <c r="O17" s="241" t="str">
        <f>IF(入力!$D$6="","",IF(INDEX(データ!$H$3:$O$35,MATCH("源泉９",データ!$G$3:$G$35,0),MATCH(入力!$D$6,データ!$H$2:$O$2,0))="","",INDEX(データ!$H$3:$O$35,MATCH("源泉９",データ!$G$3:$G$35,0),MATCH(入力!$D$6,データ!$H$2:$O$2,0))))</f>
        <v/>
      </c>
      <c r="P17" s="242"/>
      <c r="Q17" s="243"/>
      <c r="R17" s="5"/>
      <c r="S17" s="5"/>
      <c r="T17" s="248" t="str">
        <f>IF(入力!$E$6="","",IF(INDEX(データ!$H$3:$O$35,MATCH("区分５",データ!$G$3:$G$35,0),MATCH(入力!$E$6,データ!$H$2:$O$2,0))="","",INDEX(データ!$H$3:$O$35,MATCH("区分５",データ!$G$3:$G$35,0),MATCH(入力!$E$6,データ!$H$2:$O$2,0))))</f>
        <v/>
      </c>
      <c r="U17" s="249"/>
      <c r="V17" s="249"/>
      <c r="W17" s="249"/>
      <c r="X17" s="250"/>
      <c r="Y17" s="254" t="str">
        <f>IF(入力!$E$6="","",IF(INDEX(データ!$H$3:$O$35,MATCH("細目５",データ!$G$3:$G$35,0),MATCH(入力!$E$6,データ!$H$2:$O$2,0))="","",INDEX(データ!$H$3:$O$35,MATCH("細目５",データ!$G$3:$G$35,0),MATCH(入力!$E$6,データ!$H$2:$O$2,0))))</f>
        <v/>
      </c>
      <c r="Z17" s="255"/>
      <c r="AA17" s="256"/>
      <c r="AB17" s="241" t="str">
        <f>IF(入力!$E$6="","",IF(INDEX(データ!$H$3:$O$35,MATCH("支払金額９",データ!$G$3:$G$35,0),MATCH(入力!$E$6,データ!$H$2:$O$2,0))="","",INDEX(データ!$H$3:$O$35,MATCH("支払金額９",データ!$G$3:$G$35,0),MATCH(入力!$E$6,データ!$H$2:$O$2,0))))</f>
        <v/>
      </c>
      <c r="AC17" s="242"/>
      <c r="AD17" s="242"/>
      <c r="AE17" s="257"/>
      <c r="AF17" s="241" t="str">
        <f>IF(入力!$E$6="","",IF(INDEX(データ!$H$3:$O$35,MATCH("源泉９",データ!$G$3:$G$35,0),MATCH(入力!$E$6,データ!$H$2:$O$2,0))="","",INDEX(データ!$H$3:$O$35,MATCH("源泉９",データ!$G$3:$G$35,0),MATCH(入力!$E$6,データ!$H$2:$O$2,0))))</f>
        <v/>
      </c>
      <c r="AG17" s="242"/>
      <c r="AH17" s="243"/>
      <c r="AI17" s="5"/>
    </row>
    <row r="18" spans="1:36" ht="11.1" customHeight="1" x14ac:dyDescent="0.15">
      <c r="C18" s="262"/>
      <c r="D18" s="263"/>
      <c r="E18" s="263"/>
      <c r="F18" s="263"/>
      <c r="G18" s="264"/>
      <c r="H18" s="265"/>
      <c r="I18" s="266"/>
      <c r="J18" s="267"/>
      <c r="K18" s="286" t="str">
        <f>IF(入力!$D$6="","",IF(INDEX(データ!$H$3:$O$35,MATCH("支払金額１０",データ!$G$3:$G$35,0),MATCH(入力!$D$6,データ!$H$2:$O$2,0))="","",INDEX(データ!$H$3:$O$35,MATCH("支払金額１０",データ!$G$3:$G$35,0),MATCH(入力!$D$6,データ!$H$2:$O$2,0))))</f>
        <v/>
      </c>
      <c r="L18" s="287"/>
      <c r="M18" s="287"/>
      <c r="N18" s="288"/>
      <c r="O18" s="286" t="str">
        <f>IF(入力!$D$6="","",IF(INDEX(データ!$H$3:$O$35,MATCH("源泉１０",データ!$G$3:$G$35,0),MATCH(入力!$D$6,データ!$H$2:$O$2,0))="","",INDEX(データ!$H$3:$O$35,MATCH("源泉１０",データ!$G$3:$G$35,0),MATCH(入力!$D$6,データ!$H$2:$O$2,0))))</f>
        <v/>
      </c>
      <c r="P18" s="287"/>
      <c r="Q18" s="289"/>
      <c r="R18" s="5"/>
      <c r="S18" s="5"/>
      <c r="T18" s="262"/>
      <c r="U18" s="263"/>
      <c r="V18" s="263"/>
      <c r="W18" s="263"/>
      <c r="X18" s="264"/>
      <c r="Y18" s="265"/>
      <c r="Z18" s="266"/>
      <c r="AA18" s="267"/>
      <c r="AB18" s="286" t="str">
        <f>IF(入力!$E$6="","",IF(INDEX(データ!$H$3:$O$35,MATCH("支払金額１０",データ!$G$3:$G$35,0),MATCH(入力!$E$6,データ!$H$2:$O$2,0))="","",INDEX(データ!$H$3:$O$35,MATCH("支払金額１０",データ!$G$3:$G$35,0),MATCH(入力!$E$6,データ!$H$2:$O$2,0))))</f>
        <v/>
      </c>
      <c r="AC18" s="287"/>
      <c r="AD18" s="287"/>
      <c r="AE18" s="288"/>
      <c r="AF18" s="286" t="str">
        <f>IF(入力!$E$6="","",IF(INDEX(データ!$H$3:$O$35,MATCH("源泉１０",データ!$G$3:$G$35,0),MATCH(入力!$E$6,データ!$H$2:$O$2,0))="","",INDEX(データ!$H$3:$O$35,MATCH("源泉１０",データ!$G$3:$G$35,0),MATCH(入力!$E$6,データ!$H$2:$O$2,0))))</f>
        <v/>
      </c>
      <c r="AG18" s="287"/>
      <c r="AH18" s="289"/>
      <c r="AI18" s="5"/>
    </row>
    <row r="19" spans="1:36" ht="24.95" customHeight="1" x14ac:dyDescent="0.15">
      <c r="C19" s="42" t="s">
        <v>5</v>
      </c>
      <c r="D19" s="139" t="str">
        <f>IF(入力!$D$6="","",IF(INDEX(データ!$H$3:$O$35,MATCH("摘要",データ!$G$3:$G$35,0),MATCH(入力!$D$6,データ!$H$2:$O$2,0))="","",INDEX(データ!$H$3:$O$35,MATCH("摘要",データ!$G$3:$G$35,0),MATCH(入力!$D$6,データ!$H$2:$O$2,0))))</f>
        <v/>
      </c>
      <c r="E19" s="139"/>
      <c r="F19" s="139"/>
      <c r="G19" s="139"/>
      <c r="H19" s="139"/>
      <c r="I19" s="139"/>
      <c r="J19" s="139"/>
      <c r="K19" s="139"/>
      <c r="L19" s="139"/>
      <c r="M19" s="139"/>
      <c r="N19" s="139"/>
      <c r="O19" s="139"/>
      <c r="P19" s="139"/>
      <c r="Q19" s="273"/>
      <c r="R19" s="6"/>
      <c r="S19" s="6"/>
      <c r="T19" s="42" t="s">
        <v>5</v>
      </c>
      <c r="U19" s="139" t="str">
        <f>IF(入力!$E$6="","",IF(INDEX(データ!$H$3:$O$35,MATCH("摘要",データ!$G$3:$G$35,0),MATCH(入力!$E$6,データ!$H$2:$O$2,0))="","",INDEX(データ!$H$3:$O$35,MATCH("摘要",データ!$G$3:$G$35,0),MATCH(入力!$E$6,データ!$H$2:$O$2,0))))</f>
        <v/>
      </c>
      <c r="V19" s="139"/>
      <c r="W19" s="139"/>
      <c r="X19" s="139"/>
      <c r="Y19" s="139"/>
      <c r="Z19" s="139"/>
      <c r="AA19" s="139"/>
      <c r="AB19" s="139"/>
      <c r="AC19" s="139"/>
      <c r="AD19" s="139"/>
      <c r="AE19" s="139"/>
      <c r="AF19" s="139"/>
      <c r="AG19" s="139"/>
      <c r="AH19" s="273"/>
      <c r="AI19" s="6"/>
    </row>
    <row r="20" spans="1:36" ht="11.1" customHeight="1" x14ac:dyDescent="0.15">
      <c r="C20" s="280" t="s">
        <v>6</v>
      </c>
      <c r="D20" s="283" t="s">
        <v>7</v>
      </c>
      <c r="E20" s="284"/>
      <c r="F20" s="284"/>
      <c r="G20" s="284"/>
      <c r="H20" s="285"/>
      <c r="I20" s="239" t="str">
        <f>IF(入力!$D$21="","",入力!$D$21)</f>
        <v/>
      </c>
      <c r="J20" s="148"/>
      <c r="K20" s="148"/>
      <c r="L20" s="148"/>
      <c r="M20" s="148"/>
      <c r="N20" s="148"/>
      <c r="O20" s="148"/>
      <c r="P20" s="148"/>
      <c r="Q20" s="149"/>
      <c r="R20" s="3"/>
      <c r="S20" s="3"/>
      <c r="T20" s="280" t="s">
        <v>6</v>
      </c>
      <c r="U20" s="283" t="s">
        <v>7</v>
      </c>
      <c r="V20" s="284"/>
      <c r="W20" s="284"/>
      <c r="X20" s="284"/>
      <c r="Y20" s="285"/>
      <c r="Z20" s="239" t="str">
        <f>IF(入力!$D$21="","",入力!$D$21)</f>
        <v/>
      </c>
      <c r="AA20" s="148"/>
      <c r="AB20" s="148"/>
      <c r="AC20" s="148"/>
      <c r="AD20" s="148"/>
      <c r="AE20" s="148"/>
      <c r="AF20" s="148"/>
      <c r="AG20" s="148"/>
      <c r="AH20" s="149"/>
      <c r="AI20" s="3"/>
    </row>
    <row r="21" spans="1:36" ht="11.1" customHeight="1" x14ac:dyDescent="0.15">
      <c r="C21" s="281"/>
      <c r="D21" s="290" t="s">
        <v>1</v>
      </c>
      <c r="E21" s="291"/>
      <c r="F21" s="291"/>
      <c r="G21" s="291"/>
      <c r="H21" s="292"/>
      <c r="I21" s="240"/>
      <c r="J21" s="150"/>
      <c r="K21" s="150"/>
      <c r="L21" s="150"/>
      <c r="M21" s="150"/>
      <c r="N21" s="150"/>
      <c r="O21" s="150"/>
      <c r="P21" s="150"/>
      <c r="Q21" s="151"/>
      <c r="R21" s="3"/>
      <c r="S21" s="3"/>
      <c r="T21" s="281"/>
      <c r="U21" s="290" t="s">
        <v>1</v>
      </c>
      <c r="V21" s="291"/>
      <c r="W21" s="291"/>
      <c r="X21" s="291"/>
      <c r="Y21" s="292"/>
      <c r="Z21" s="240"/>
      <c r="AA21" s="150"/>
      <c r="AB21" s="150"/>
      <c r="AC21" s="150"/>
      <c r="AD21" s="150"/>
      <c r="AE21" s="150"/>
      <c r="AF21" s="150"/>
      <c r="AG21" s="150"/>
      <c r="AH21" s="151"/>
      <c r="AI21" s="3"/>
    </row>
    <row r="22" spans="1:36" ht="11.1" customHeight="1" x14ac:dyDescent="0.15">
      <c r="C22" s="281"/>
      <c r="D22" s="158" t="s">
        <v>3</v>
      </c>
      <c r="E22" s="159"/>
      <c r="F22" s="159"/>
      <c r="G22" s="159"/>
      <c r="H22" s="160"/>
      <c r="I22" s="227" t="str">
        <f>IF(入力!$D$19="","",入力!$D$19)</f>
        <v/>
      </c>
      <c r="J22" s="228"/>
      <c r="K22" s="228"/>
      <c r="L22" s="228"/>
      <c r="M22" s="228"/>
      <c r="N22" s="234" t="s">
        <v>34</v>
      </c>
      <c r="O22" s="277" t="str">
        <f>IF(入力!$D$23="","",入力!$D$23)</f>
        <v/>
      </c>
      <c r="P22" s="277"/>
      <c r="Q22" s="278"/>
      <c r="R22" s="3"/>
      <c r="S22" s="3"/>
      <c r="T22" s="281"/>
      <c r="U22" s="158" t="s">
        <v>3</v>
      </c>
      <c r="V22" s="159"/>
      <c r="W22" s="159"/>
      <c r="X22" s="159"/>
      <c r="Y22" s="160"/>
      <c r="Z22" s="227" t="str">
        <f>IF(入力!$D$19="","",入力!$D$19)</f>
        <v/>
      </c>
      <c r="AA22" s="228"/>
      <c r="AB22" s="228"/>
      <c r="AC22" s="228"/>
      <c r="AD22" s="228"/>
      <c r="AE22" s="234" t="s">
        <v>34</v>
      </c>
      <c r="AF22" s="277" t="str">
        <f>IF(入力!$D$23="","",入力!$D$23)</f>
        <v/>
      </c>
      <c r="AG22" s="277"/>
      <c r="AH22" s="278"/>
      <c r="AI22" s="3"/>
    </row>
    <row r="23" spans="1:36" ht="11.1" customHeight="1" x14ac:dyDescent="0.15">
      <c r="C23" s="282"/>
      <c r="D23" s="177" t="s">
        <v>4</v>
      </c>
      <c r="E23" s="178"/>
      <c r="F23" s="178"/>
      <c r="G23" s="178"/>
      <c r="H23" s="179"/>
      <c r="I23" s="274"/>
      <c r="J23" s="275"/>
      <c r="K23" s="275"/>
      <c r="L23" s="275"/>
      <c r="M23" s="275"/>
      <c r="N23" s="276"/>
      <c r="O23" s="173"/>
      <c r="P23" s="173"/>
      <c r="Q23" s="279"/>
      <c r="R23" s="3"/>
      <c r="S23" s="3"/>
      <c r="T23" s="282"/>
      <c r="U23" s="177" t="s">
        <v>4</v>
      </c>
      <c r="V23" s="178"/>
      <c r="W23" s="178"/>
      <c r="X23" s="178"/>
      <c r="Y23" s="179"/>
      <c r="Z23" s="274"/>
      <c r="AA23" s="275"/>
      <c r="AB23" s="275"/>
      <c r="AC23" s="275"/>
      <c r="AD23" s="275"/>
      <c r="AE23" s="276"/>
      <c r="AF23" s="173"/>
      <c r="AG23" s="173"/>
      <c r="AH23" s="279"/>
      <c r="AI23" s="3"/>
    </row>
    <row r="24" spans="1:36" ht="5.0999999999999996" customHeight="1" x14ac:dyDescent="0.15">
      <c r="C24" s="10"/>
      <c r="D24" s="10"/>
      <c r="E24" s="10"/>
      <c r="F24" s="10"/>
      <c r="G24" s="10"/>
      <c r="H24" s="10"/>
      <c r="I24" s="10"/>
      <c r="J24" s="11"/>
      <c r="K24" s="11"/>
      <c r="L24" s="34"/>
      <c r="M24" s="34"/>
      <c r="N24" s="34"/>
      <c r="O24" s="34"/>
      <c r="P24" s="34"/>
      <c r="Q24" s="35"/>
      <c r="R24" s="3"/>
      <c r="S24" s="3"/>
      <c r="T24" s="10"/>
      <c r="U24" s="10"/>
      <c r="V24" s="10"/>
      <c r="W24" s="10"/>
      <c r="X24" s="10"/>
      <c r="Y24" s="10"/>
      <c r="Z24" s="10"/>
      <c r="AA24" s="11"/>
      <c r="AB24" s="11"/>
      <c r="AC24" s="34"/>
      <c r="AD24" s="34"/>
      <c r="AE24" s="34"/>
      <c r="AF24" s="34"/>
      <c r="AG24" s="34"/>
      <c r="AH24" s="35"/>
      <c r="AI24" s="3"/>
    </row>
    <row r="25" spans="1:36" ht="14.1" customHeight="1" x14ac:dyDescent="0.15">
      <c r="A25" s="12"/>
      <c r="C25" s="47" t="s">
        <v>26</v>
      </c>
      <c r="D25" s="40" t="s">
        <v>31</v>
      </c>
      <c r="E25" s="268" t="str">
        <f>IF(入力!$D$27="","",入力!$D$27)</f>
        <v/>
      </c>
      <c r="F25" s="268"/>
      <c r="G25" s="268"/>
      <c r="H25" s="268"/>
      <c r="I25" s="268"/>
      <c r="J25" s="269"/>
      <c r="K25" s="41" t="s">
        <v>33</v>
      </c>
      <c r="L25" s="268" t="str">
        <f>IF(入力!$G$27="","",入力!$G$27)</f>
        <v/>
      </c>
      <c r="M25" s="268"/>
      <c r="N25" s="268"/>
      <c r="O25" s="270"/>
      <c r="P25" s="271" t="s">
        <v>38</v>
      </c>
      <c r="Q25" s="272"/>
      <c r="R25" s="3"/>
      <c r="S25" s="3"/>
      <c r="T25" s="47" t="s">
        <v>26</v>
      </c>
      <c r="U25" s="40" t="s">
        <v>31</v>
      </c>
      <c r="V25" s="268" t="str">
        <f>IF(入力!$D$27="","",入力!$D$27)</f>
        <v/>
      </c>
      <c r="W25" s="268"/>
      <c r="X25" s="268"/>
      <c r="Y25" s="268"/>
      <c r="Z25" s="268"/>
      <c r="AA25" s="269"/>
      <c r="AB25" s="41" t="s">
        <v>33</v>
      </c>
      <c r="AC25" s="268" t="str">
        <f>IF(入力!$G$27="","",入力!$G$27)</f>
        <v/>
      </c>
      <c r="AD25" s="268"/>
      <c r="AE25" s="268"/>
      <c r="AF25" s="270"/>
      <c r="AG25" s="271" t="s">
        <v>36</v>
      </c>
      <c r="AH25" s="272"/>
      <c r="AI25" s="3"/>
    </row>
    <row r="26" spans="1:36" ht="5.0999999999999996" customHeight="1" x14ac:dyDescent="0.15">
      <c r="A26" s="12"/>
      <c r="C26" s="10"/>
      <c r="D26" s="10"/>
      <c r="E26" s="10"/>
      <c r="F26" s="10"/>
      <c r="G26" s="10"/>
      <c r="H26" s="10"/>
      <c r="I26" s="10"/>
      <c r="J26" s="11"/>
      <c r="K26" s="11"/>
      <c r="L26" s="11"/>
      <c r="M26" s="11"/>
      <c r="N26" s="3"/>
      <c r="O26" s="39"/>
      <c r="P26" s="3"/>
      <c r="Q26" s="3"/>
      <c r="R26" s="3"/>
      <c r="S26" s="3"/>
      <c r="T26" s="10"/>
      <c r="U26" s="10"/>
      <c r="V26" s="10"/>
      <c r="W26" s="11"/>
      <c r="X26" s="11"/>
      <c r="Y26" s="11"/>
      <c r="Z26" s="11"/>
      <c r="AA26" s="3"/>
      <c r="AB26" s="3"/>
      <c r="AC26" s="3"/>
      <c r="AD26" s="3"/>
      <c r="AE26" s="3"/>
      <c r="AF26" s="3"/>
      <c r="AG26" s="3"/>
      <c r="AH26" s="3"/>
      <c r="AI26" s="3"/>
    </row>
    <row r="27" spans="1:36" ht="8.25" customHeight="1" x14ac:dyDescent="0.15">
      <c r="A27" s="12"/>
      <c r="B27" s="12"/>
      <c r="C27" s="10"/>
      <c r="D27" s="10"/>
      <c r="E27" s="10"/>
      <c r="F27" s="10"/>
      <c r="G27" s="10"/>
      <c r="H27" s="10"/>
      <c r="I27" s="10"/>
      <c r="J27" s="11"/>
      <c r="K27" s="11"/>
      <c r="L27" s="11"/>
      <c r="M27" s="11"/>
      <c r="N27" s="3"/>
      <c r="O27" s="3"/>
      <c r="P27" s="3"/>
      <c r="Q27" s="3"/>
      <c r="R27" s="3"/>
      <c r="S27" s="3"/>
      <c r="T27" s="10"/>
      <c r="U27" s="10"/>
      <c r="V27" s="10"/>
      <c r="W27" s="11"/>
      <c r="X27" s="11"/>
      <c r="Y27" s="11"/>
      <c r="Z27" s="11"/>
      <c r="AA27" s="3"/>
      <c r="AB27" s="3"/>
      <c r="AC27" s="3"/>
      <c r="AD27" s="3"/>
      <c r="AE27" s="3"/>
      <c r="AF27" s="3"/>
      <c r="AG27" s="3"/>
      <c r="AH27" s="3"/>
      <c r="AI27" s="3"/>
      <c r="AJ27" s="12"/>
    </row>
    <row r="28" spans="1:36" ht="18.600000000000001" customHeight="1" x14ac:dyDescent="0.15">
      <c r="A28" s="12"/>
      <c r="B28" s="12"/>
      <c r="C28" s="12"/>
      <c r="D28" s="12"/>
      <c r="E28" s="12"/>
      <c r="F28" s="12"/>
      <c r="G28" s="12"/>
      <c r="H28" s="12"/>
      <c r="I28" s="12"/>
      <c r="J28" s="12"/>
      <c r="K28" s="12"/>
      <c r="R28" s="12"/>
      <c r="AI28" s="12"/>
    </row>
    <row r="29" spans="1:36" ht="14.25" x14ac:dyDescent="0.15">
      <c r="C29" s="13"/>
      <c r="D29" s="46" t="str">
        <f>入力!C4</f>
        <v>令和</v>
      </c>
      <c r="E29" s="14"/>
      <c r="F29" s="236" t="str">
        <f>IF(入力!$D$4="","",入力!$D$4)</f>
        <v/>
      </c>
      <c r="G29" s="236"/>
      <c r="H29" s="45" t="s">
        <v>28</v>
      </c>
      <c r="I29" s="13"/>
      <c r="J29" s="44"/>
      <c r="K29" s="37"/>
      <c r="L29" s="36"/>
      <c r="M29" s="13"/>
      <c r="N29" s="13"/>
      <c r="O29" s="13"/>
      <c r="P29" s="13"/>
      <c r="Q29" s="14" t="s">
        <v>29</v>
      </c>
      <c r="R29" s="38"/>
      <c r="S29" s="2"/>
      <c r="T29" s="13"/>
      <c r="U29" s="46" t="str">
        <f>入力!C4</f>
        <v>令和</v>
      </c>
      <c r="V29" s="14"/>
      <c r="W29" s="236" t="str">
        <f>IF(入力!$D$4="","",入力!$D$4)</f>
        <v/>
      </c>
      <c r="X29" s="236"/>
      <c r="Y29" s="45" t="s">
        <v>28</v>
      </c>
      <c r="Z29" s="13"/>
      <c r="AA29" s="44"/>
      <c r="AB29" s="37"/>
      <c r="AC29" s="36"/>
      <c r="AD29" s="13"/>
      <c r="AE29" s="13"/>
      <c r="AF29" s="13"/>
      <c r="AG29" s="13"/>
      <c r="AH29" s="14" t="s">
        <v>29</v>
      </c>
      <c r="AI29" s="2"/>
    </row>
    <row r="30" spans="1:36" ht="6.95" customHeight="1" x14ac:dyDescent="0.15">
      <c r="R30" s="12"/>
    </row>
    <row r="31" spans="1:36" ht="11.1" customHeight="1" x14ac:dyDescent="0.15">
      <c r="C31" s="297" t="s">
        <v>0</v>
      </c>
      <c r="D31" s="145" t="s">
        <v>8</v>
      </c>
      <c r="E31" s="146"/>
      <c r="F31" s="146"/>
      <c r="G31" s="146"/>
      <c r="H31" s="147"/>
      <c r="I31" s="239" t="str">
        <f>IF(入力!$D$7="","",IF(INDEX(データ!$H$3:$O$35,MATCH("住所",データ!$G$3:$G$35,0),MATCH(入力!$D$7,データ!$H$2:$O$2,0))="","",INDEX(データ!$H$3:$O$35,MATCH("住所",データ!$G$3:$G$35,0),MATCH(入力!$D$7,データ!$H$2:$O$2,0))))</f>
        <v/>
      </c>
      <c r="J31" s="148"/>
      <c r="K31" s="148"/>
      <c r="L31" s="148"/>
      <c r="M31" s="148"/>
      <c r="N31" s="148"/>
      <c r="O31" s="148"/>
      <c r="P31" s="148"/>
      <c r="Q31" s="149"/>
      <c r="R31" s="3"/>
      <c r="S31" s="3"/>
      <c r="T31" s="297" t="s">
        <v>0</v>
      </c>
      <c r="U31" s="145" t="s">
        <v>8</v>
      </c>
      <c r="V31" s="146"/>
      <c r="W31" s="146"/>
      <c r="X31" s="146"/>
      <c r="Y31" s="147"/>
      <c r="Z31" s="239" t="str">
        <f>IF(入力!$E$7="","",IF(INDEX(データ!$H$3:$O$35,MATCH("住所",データ!$G$3:$G$35,0),MATCH(入力!$E$7,データ!$H$2:$O$2,0))="","",INDEX(データ!$H$3:$O$35,MATCH("住所",データ!$G$3:$G$35,0),MATCH(入力!$E$7,データ!$H$2:$O$2,0))))</f>
        <v/>
      </c>
      <c r="AA31" s="148"/>
      <c r="AB31" s="148"/>
      <c r="AC31" s="148"/>
      <c r="AD31" s="148"/>
      <c r="AE31" s="148"/>
      <c r="AF31" s="148"/>
      <c r="AG31" s="148"/>
      <c r="AH31" s="149"/>
      <c r="AI31" s="3"/>
    </row>
    <row r="32" spans="1:36" ht="11.1" customHeight="1" x14ac:dyDescent="0.15">
      <c r="C32" s="298"/>
      <c r="D32" s="152" t="s">
        <v>1</v>
      </c>
      <c r="E32" s="153"/>
      <c r="F32" s="153"/>
      <c r="G32" s="153"/>
      <c r="H32" s="154"/>
      <c r="I32" s="229"/>
      <c r="J32" s="230"/>
      <c r="K32" s="230"/>
      <c r="L32" s="230"/>
      <c r="M32" s="230"/>
      <c r="N32" s="230"/>
      <c r="O32" s="230"/>
      <c r="P32" s="230"/>
      <c r="Q32" s="293"/>
      <c r="R32" s="3"/>
      <c r="S32" s="3"/>
      <c r="T32" s="298"/>
      <c r="U32" s="152" t="s">
        <v>1</v>
      </c>
      <c r="V32" s="153"/>
      <c r="W32" s="153"/>
      <c r="X32" s="153"/>
      <c r="Y32" s="154"/>
      <c r="Z32" s="229"/>
      <c r="AA32" s="230"/>
      <c r="AB32" s="230"/>
      <c r="AC32" s="230"/>
      <c r="AD32" s="230"/>
      <c r="AE32" s="230"/>
      <c r="AF32" s="230"/>
      <c r="AG32" s="230"/>
      <c r="AH32" s="293"/>
      <c r="AI32" s="3"/>
    </row>
    <row r="33" spans="3:35" ht="11.1" customHeight="1" x14ac:dyDescent="0.15">
      <c r="C33" s="299" t="s">
        <v>2</v>
      </c>
      <c r="D33" s="223" t="s">
        <v>3</v>
      </c>
      <c r="E33" s="224"/>
      <c r="F33" s="224"/>
      <c r="G33" s="224"/>
      <c r="H33" s="301"/>
      <c r="I33" s="227" t="str">
        <f>IF(入力!$D$7="","",IF(INDEX(データ!$H$3:$O$35,MATCH("名称",データ!$G$3:$G$35,0),MATCH(入力!$D$7,データ!$H$2:$O$2,0))="","",INDEX(データ!$H$3:$O$35,MATCH("名称",データ!$G$3:$G$35,0),MATCH(入力!$D$7,データ!$H$2:$O$2,0))))</f>
        <v/>
      </c>
      <c r="J33" s="228"/>
      <c r="K33" s="228"/>
      <c r="L33" s="228"/>
      <c r="M33" s="228"/>
      <c r="N33" s="228"/>
      <c r="O33" s="228"/>
      <c r="P33" s="228"/>
      <c r="Q33" s="294"/>
      <c r="R33" s="4"/>
      <c r="S33" s="4"/>
      <c r="T33" s="299" t="s">
        <v>2</v>
      </c>
      <c r="U33" s="223" t="s">
        <v>3</v>
      </c>
      <c r="V33" s="224"/>
      <c r="W33" s="224"/>
      <c r="X33" s="224"/>
      <c r="Y33" s="301"/>
      <c r="Z33" s="227" t="str">
        <f>IF(入力!$E$7="","",IF(INDEX(データ!$H$3:$O$35,MATCH("名称",データ!$G$3:$G$35,0),MATCH(入力!$E$7,データ!$H$2:$O$2,0))="","",INDEX(データ!$H$3:$O$35,MATCH("名称",データ!$G$3:$G$35,0),MATCH(入力!$E$7,データ!$H$2:$O$2,0))))</f>
        <v/>
      </c>
      <c r="AA33" s="228"/>
      <c r="AB33" s="228"/>
      <c r="AC33" s="228"/>
      <c r="AD33" s="228"/>
      <c r="AE33" s="228"/>
      <c r="AF33" s="228"/>
      <c r="AG33" s="228"/>
      <c r="AH33" s="294"/>
      <c r="AI33" s="4"/>
    </row>
    <row r="34" spans="3:35" ht="11.1" customHeight="1" x14ac:dyDescent="0.15">
      <c r="C34" s="300"/>
      <c r="D34" s="185" t="s">
        <v>4</v>
      </c>
      <c r="E34" s="186"/>
      <c r="F34" s="186"/>
      <c r="G34" s="186"/>
      <c r="H34" s="302"/>
      <c r="I34" s="274"/>
      <c r="J34" s="275"/>
      <c r="K34" s="275"/>
      <c r="L34" s="275"/>
      <c r="M34" s="275"/>
      <c r="N34" s="275"/>
      <c r="O34" s="275"/>
      <c r="P34" s="275"/>
      <c r="Q34" s="295"/>
      <c r="R34" s="4"/>
      <c r="S34" s="4"/>
      <c r="T34" s="300"/>
      <c r="U34" s="185" t="s">
        <v>4</v>
      </c>
      <c r="V34" s="186"/>
      <c r="W34" s="186"/>
      <c r="X34" s="186"/>
      <c r="Y34" s="302"/>
      <c r="Z34" s="274"/>
      <c r="AA34" s="275"/>
      <c r="AB34" s="275"/>
      <c r="AC34" s="275"/>
      <c r="AD34" s="275"/>
      <c r="AE34" s="275"/>
      <c r="AF34" s="275"/>
      <c r="AG34" s="275"/>
      <c r="AH34" s="295"/>
      <c r="AI34" s="4"/>
    </row>
    <row r="35" spans="3:35" ht="15.95" customHeight="1" x14ac:dyDescent="0.15">
      <c r="C35" s="187" t="s">
        <v>30</v>
      </c>
      <c r="D35" s="188"/>
      <c r="E35" s="188"/>
      <c r="F35" s="188"/>
      <c r="G35" s="189"/>
      <c r="H35" s="190" t="s">
        <v>32</v>
      </c>
      <c r="I35" s="191"/>
      <c r="J35" s="192"/>
      <c r="K35" s="303" t="s">
        <v>35</v>
      </c>
      <c r="L35" s="304"/>
      <c r="M35" s="304"/>
      <c r="N35" s="305"/>
      <c r="O35" s="190" t="s">
        <v>37</v>
      </c>
      <c r="P35" s="191"/>
      <c r="Q35" s="296"/>
      <c r="R35" s="10"/>
      <c r="S35" s="10"/>
      <c r="T35" s="187" t="s">
        <v>30</v>
      </c>
      <c r="U35" s="188"/>
      <c r="V35" s="188"/>
      <c r="W35" s="188"/>
      <c r="X35" s="189"/>
      <c r="Y35" s="190" t="s">
        <v>32</v>
      </c>
      <c r="Z35" s="191"/>
      <c r="AA35" s="192"/>
      <c r="AB35" s="303" t="s">
        <v>35</v>
      </c>
      <c r="AC35" s="304"/>
      <c r="AD35" s="304"/>
      <c r="AE35" s="305"/>
      <c r="AF35" s="190" t="s">
        <v>37</v>
      </c>
      <c r="AG35" s="191"/>
      <c r="AH35" s="296"/>
      <c r="AI35" s="10"/>
    </row>
    <row r="36" spans="3:35" ht="17.25" customHeight="1" x14ac:dyDescent="0.15">
      <c r="C36" s="199" t="str">
        <f>IF(入力!$D$7="","",IF(INDEX(データ!$H$3:$O$35,MATCH("区分",データ!$G$3:$G$35,0),MATCH(入力!$D$7,データ!$H$2:$O$2,0))="","",INDEX(データ!$H$3:$O$35,MATCH("区分",データ!$G$3:$G$35,0),MATCH(入力!$D$7,データ!$H$2:$O$2,0))))</f>
        <v/>
      </c>
      <c r="D36" s="200"/>
      <c r="E36" s="200"/>
      <c r="F36" s="200"/>
      <c r="G36" s="201"/>
      <c r="H36" s="205" t="str">
        <f>IF(入力!$D$7="","",IF(INDEX(データ!$H$3:$O$35,MATCH("細目",データ!$G$3:$G$35,0),MATCH(入力!$D$7,データ!$H$2:$O$2,0))="","",INDEX(データ!$H$3:$O$35,MATCH("細目",データ!$G$3:$G$35,0),MATCH(入力!$D$7,データ!$H$2:$O$2,0))))</f>
        <v/>
      </c>
      <c r="I36" s="206"/>
      <c r="J36" s="207"/>
      <c r="K36" s="211" t="str">
        <f>IF(入力!$D$7="","",IF(INDEX(データ!$H$3:$O$35,MATCH("支払金額",データ!$G$3:$G$35,0),MATCH(入力!$D$7,データ!$H$2:$O$2,0))="","",INDEX(データ!$H$3:$O$35,MATCH("支払金額",データ!$G$3:$G$35,0),MATCH(入力!$D$7,データ!$H$2:$O$2,0))))</f>
        <v/>
      </c>
      <c r="L36" s="212"/>
      <c r="M36" s="212"/>
      <c r="N36" s="213"/>
      <c r="O36" s="214" t="str">
        <f>IF(入力!$D$7="","",IF(INDEX(データ!$H$3:$O$35,MATCH("源泉",データ!$G$3:$G$35,0),MATCH(入力!$D$7,データ!$H$2:$O$2,0))="","",INDEX(データ!$H$3:$O$35,MATCH("源泉",データ!$G$3:$G$35,0),MATCH(入力!$D$7,データ!$H$2:$O$2,0))))</f>
        <v/>
      </c>
      <c r="P36" s="215"/>
      <c r="Q36" s="216"/>
      <c r="R36" s="7"/>
      <c r="S36" s="7"/>
      <c r="T36" s="199" t="str">
        <f>IF(入力!$E$7="","",IF(INDEX(データ!$H$3:$O$35,MATCH("区分",データ!$G$3:$G$35,0),MATCH(入力!$E$7,データ!$H$2:$O$2,0))="","",INDEX(データ!$H$3:$O$35,MATCH("区分",データ!$G$3:$G$35,0),MATCH(入力!$E$7,データ!$H$2:$O$2,0))))</f>
        <v/>
      </c>
      <c r="U36" s="200"/>
      <c r="V36" s="200"/>
      <c r="W36" s="200"/>
      <c r="X36" s="201"/>
      <c r="Y36" s="205" t="str">
        <f>IF(入力!$E$7="","",IF(INDEX(データ!$H$3:$O$35,MATCH("細目",データ!$G$3:$G$35,0),MATCH(入力!$E$7,データ!$H$2:$O$2,0))="","",INDEX(データ!$H$3:$O$35,MATCH("細目",データ!$G$3:$G$35,0),MATCH(入力!$E$7,データ!$H$2:$O$2,0))))</f>
        <v/>
      </c>
      <c r="Z36" s="206"/>
      <c r="AA36" s="207"/>
      <c r="AB36" s="211" t="str">
        <f>IF(入力!$E$7="","",IF(INDEX(データ!$H$3:$O$35,MATCH("支払金額",データ!$G$3:$G$35,0),MATCH(入力!$E$7,データ!$H$2:$O$2,0))="","",INDEX(データ!$H$3:$O$35,MATCH("支払金額",データ!$G$3:$G$35,0),MATCH(入力!$E$7,データ!$H$2:$O$2,0))))</f>
        <v/>
      </c>
      <c r="AC36" s="212"/>
      <c r="AD36" s="212"/>
      <c r="AE36" s="213"/>
      <c r="AF36" s="214" t="str">
        <f>IF(入力!$E$7="","",IF(INDEX(データ!$H$3:$O$35,MATCH("源泉",データ!$G$3:$G$35,0),MATCH(入力!$E$7,データ!$H$2:$O$2,0))="","",INDEX(データ!$H$3:$O$35,MATCH("源泉",データ!$G$3:$G$35,0),MATCH(入力!$E$7,データ!$H$2:$O$2,0))))</f>
        <v/>
      </c>
      <c r="AG36" s="215"/>
      <c r="AH36" s="216"/>
      <c r="AI36" s="7"/>
    </row>
    <row r="37" spans="3:35" ht="11.45" customHeight="1" x14ac:dyDescent="0.15">
      <c r="C37" s="202"/>
      <c r="D37" s="203"/>
      <c r="E37" s="203"/>
      <c r="F37" s="203"/>
      <c r="G37" s="204"/>
      <c r="H37" s="208"/>
      <c r="I37" s="209"/>
      <c r="J37" s="210"/>
      <c r="K37" s="217" t="str">
        <f>IF(入力!$D$7="","",IF(INDEX(データ!$H$3:$O$35,MATCH("支払金額２",データ!$G$3:$G$35,0),MATCH(入力!$D$7,データ!$H$2:$O$2,0))="","",INDEX(データ!$H$3:$O$35,MATCH("支払金額２",データ!$G$3:$G$35,0),MATCH(入力!$D$7,データ!$H$2:$O$2,0))))</f>
        <v/>
      </c>
      <c r="L37" s="218"/>
      <c r="M37" s="218"/>
      <c r="N37" s="219"/>
      <c r="O37" s="217" t="str">
        <f>IF(入力!$D$7="","",IF(INDEX(データ!$H$3:$O$35,MATCH("源泉２",データ!$G$3:$G$35,0),MATCH(入力!$D$7,データ!$H$2:$O$2,0))="","",INDEX(データ!$H$3:$O$35,MATCH("源泉２",データ!$G$3:$G$35,0),MATCH(入力!$D$7,データ!$H$2:$O$2,0))))</f>
        <v/>
      </c>
      <c r="P37" s="218"/>
      <c r="Q37" s="220"/>
      <c r="R37" s="7"/>
      <c r="S37" s="7"/>
      <c r="T37" s="202"/>
      <c r="U37" s="203"/>
      <c r="V37" s="203"/>
      <c r="W37" s="203"/>
      <c r="X37" s="204"/>
      <c r="Y37" s="208"/>
      <c r="Z37" s="209"/>
      <c r="AA37" s="210"/>
      <c r="AB37" s="217" t="str">
        <f>IF(入力!$E$7="","",IF(INDEX(データ!$H$3:$O$35,MATCH("支払金額２",データ!$G$3:$G$35,0),MATCH(入力!$E$7,データ!$H$2:$O$2,0))="","",INDEX(データ!$H$3:$O$35,MATCH("支払金額２",データ!$G$3:$G$35,0),MATCH(入力!$E$7,データ!$H$2:$O$2,0))))</f>
        <v/>
      </c>
      <c r="AC37" s="218"/>
      <c r="AD37" s="218"/>
      <c r="AE37" s="219"/>
      <c r="AF37" s="217" t="str">
        <f>IF(入力!$E$7="","",IF(INDEX(データ!$H$3:$O$35,MATCH("源泉２",データ!$G$3:$G$35,0),MATCH(入力!$E$7,データ!$H$2:$O$2,0))="","",INDEX(データ!$H$3:$O$35,MATCH("源泉２",データ!$G$3:$G$35,0),MATCH(入力!$E$7,データ!$H$2:$O$2,0))))</f>
        <v/>
      </c>
      <c r="AG37" s="218"/>
      <c r="AH37" s="220"/>
      <c r="AI37" s="7"/>
    </row>
    <row r="38" spans="3:35" ht="11.1" customHeight="1" x14ac:dyDescent="0.15">
      <c r="C38" s="248" t="str">
        <f>IF(入力!$D$7="","",IF(INDEX(データ!$H$3:$O$35,MATCH("区分２",データ!$G$3:$G$35,0),MATCH(入力!$D$7,データ!$H$2:$O$2,0))="","",INDEX(データ!$H$3:$O$35,MATCH("区分２",データ!$G$3:$G$35,0),MATCH(入力!$D$7,データ!$H$2:$O$2,0))))</f>
        <v/>
      </c>
      <c r="D38" s="249"/>
      <c r="E38" s="249"/>
      <c r="F38" s="249"/>
      <c r="G38" s="250"/>
      <c r="H38" s="254" t="str">
        <f>IF(入力!$D$7="","",IF(INDEX(データ!$H$3:$O$35,MATCH("細目２",データ!$G$3:$G$35,0),MATCH(入力!$D$7,データ!$H$2:$O$2,0))="","",INDEX(データ!$H$3:$O$35,MATCH("細目２",データ!$G$3:$G$35,0),MATCH(入力!$D$7,データ!$H$2:$O$2,0))))</f>
        <v/>
      </c>
      <c r="I38" s="255"/>
      <c r="J38" s="256"/>
      <c r="K38" s="241" t="str">
        <f>IF(入力!$D$7="","",IF(INDEX(データ!$H$3:$O$35,MATCH("支払金額３",データ!$G$3:$G$35,0),MATCH(入力!$D$7,データ!$H$2:$O$2,0))="","",INDEX(データ!$H$3:$O$35,MATCH("支払金額３",データ!$G$3:$G$35,0),MATCH(入力!$D$7,データ!$H$2:$O$2,0))))</f>
        <v/>
      </c>
      <c r="L38" s="242"/>
      <c r="M38" s="242"/>
      <c r="N38" s="257"/>
      <c r="O38" s="241" t="str">
        <f>IF(入力!$D$7="","",IF(INDEX(データ!$H$3:$O$35,MATCH("源泉３",データ!$G$3:$G$35,0),MATCH(入力!$D$7,データ!$H$2:$O$2,0))="","",INDEX(データ!$H$3:$O$35,MATCH("源泉３",データ!$G$3:$G$35,0),MATCH(入力!$D$7,データ!$H$2:$O$2,0))))</f>
        <v/>
      </c>
      <c r="P38" s="242"/>
      <c r="Q38" s="243"/>
      <c r="R38" s="7"/>
      <c r="S38" s="7"/>
      <c r="T38" s="248" t="str">
        <f>IF(入力!$E$7="","",IF(INDEX(データ!$H$3:$O$35,MATCH("区分２",データ!$G$3:$G$35,0),MATCH(入力!$E$7,データ!$H$2:$O$2,0))="","",INDEX(データ!$H$3:$O$35,MATCH("区分２",データ!$G$3:$G$35,0),MATCH(入力!$E$7,データ!$H$2:$O$2,0))))</f>
        <v/>
      </c>
      <c r="U38" s="249"/>
      <c r="V38" s="249"/>
      <c r="W38" s="249"/>
      <c r="X38" s="250"/>
      <c r="Y38" s="254" t="str">
        <f>IF(入力!$E$7="","",IF(INDEX(データ!$H$3:$O$35,MATCH("細目２",データ!$G$3:$G$35,0),MATCH(入力!$E$7,データ!$H$2:$O$2,0))="","",INDEX(データ!$H$3:$O$35,MATCH("細目２",データ!$G$3:$G$35,0),MATCH(入力!$E$7,データ!$H$2:$O$2,0))))</f>
        <v/>
      </c>
      <c r="Z38" s="255"/>
      <c r="AA38" s="256"/>
      <c r="AB38" s="241" t="str">
        <f>IF(入力!$E$7="","",IF(INDEX(データ!$H$3:$O$35,MATCH("支払金額３",データ!$G$3:$G$35,0),MATCH(入力!$E$7,データ!$H$2:$O$2,0))="","",INDEX(データ!$H$3:$O$35,MATCH("支払金額３",データ!$G$3:$G$35,0),MATCH(入力!$E$7,データ!$H$2:$O$2,0))))</f>
        <v/>
      </c>
      <c r="AC38" s="242"/>
      <c r="AD38" s="242"/>
      <c r="AE38" s="257"/>
      <c r="AF38" s="241" t="str">
        <f>IF(入力!$E$7="","",IF(INDEX(データ!$H$3:$O$35,MATCH("源泉３",データ!$G$3:$G$35,0),MATCH(入力!$E$7,データ!$H$2:$O$2,0))="","",INDEX(データ!$H$3:$O$35,MATCH("源泉３",データ!$G$3:$G$35,0),MATCH(入力!$E$7,データ!$H$2:$O$2,0))))</f>
        <v/>
      </c>
      <c r="AG38" s="242"/>
      <c r="AH38" s="243"/>
      <c r="AI38" s="7"/>
    </row>
    <row r="39" spans="3:35" ht="11.1" customHeight="1" x14ac:dyDescent="0.15">
      <c r="C39" s="251"/>
      <c r="D39" s="252"/>
      <c r="E39" s="252"/>
      <c r="F39" s="252"/>
      <c r="G39" s="253"/>
      <c r="H39" s="208"/>
      <c r="I39" s="209"/>
      <c r="J39" s="210"/>
      <c r="K39" s="258" t="str">
        <f>IF(入力!$D$7="","",IF(INDEX(データ!$H$3:$O$35,MATCH("支払金額４",データ!$G$3:$G$35,0),MATCH(入力!$D$7,データ!$H$2:$O$2,0))="","",INDEX(データ!$H$3:$O$35,MATCH("支払金額４",データ!$G$3:$G$35,0),MATCH(入力!$D$7,データ!$H$2:$O$2,0))))</f>
        <v/>
      </c>
      <c r="L39" s="259"/>
      <c r="M39" s="259"/>
      <c r="N39" s="260"/>
      <c r="O39" s="258" t="str">
        <f>IF(入力!$D$7="","",IF(INDEX(データ!$H$3:$O$35,MATCH("源泉４",データ!$G$3:$G$35,0),MATCH(入力!$D$7,データ!$H$2:$O$2,0))="","",INDEX(データ!$H$3:$O$35,MATCH("源泉４",データ!$G$3:$G$35,0),MATCH(入力!$D$7,データ!$H$2:$O$2,0))))</f>
        <v/>
      </c>
      <c r="P39" s="259"/>
      <c r="Q39" s="261"/>
      <c r="R39" s="7"/>
      <c r="S39" s="7"/>
      <c r="T39" s="251"/>
      <c r="U39" s="252"/>
      <c r="V39" s="252"/>
      <c r="W39" s="252"/>
      <c r="X39" s="253"/>
      <c r="Y39" s="208"/>
      <c r="Z39" s="209"/>
      <c r="AA39" s="210"/>
      <c r="AB39" s="258" t="str">
        <f>IF(入力!$E$7="","",IF(INDEX(データ!$H$3:$O$35,MATCH("支払金額４",データ!$G$3:$G$35,0),MATCH(入力!$E$7,データ!$H$2:$O$2,0))="","",INDEX(データ!$H$3:$O$35,MATCH("支払金額４",データ!$G$3:$G$35,0),MATCH(入力!$E$7,データ!$H$2:$O$2,0))))</f>
        <v/>
      </c>
      <c r="AC39" s="259"/>
      <c r="AD39" s="259"/>
      <c r="AE39" s="260"/>
      <c r="AF39" s="258" t="str">
        <f>IF(入力!$E$7="","",IF(INDEX(データ!$H$3:$O$35,MATCH("源泉４",データ!$G$3:$G$35,0),MATCH(入力!$E$7,データ!$H$2:$O$2,0))="","",INDEX(データ!$H$3:$O$35,MATCH("源泉４",データ!$G$3:$G$35,0),MATCH(入力!$E$7,データ!$H$2:$O$2,0))))</f>
        <v/>
      </c>
      <c r="AG39" s="259"/>
      <c r="AH39" s="261"/>
      <c r="AI39" s="7"/>
    </row>
    <row r="40" spans="3:35" ht="11.1" customHeight="1" x14ac:dyDescent="0.15">
      <c r="C40" s="248" t="str">
        <f>IF(入力!$D$7="","",IF(INDEX(データ!$H$3:$O$35,MATCH("区分３",データ!$G$3:$G$35,0),MATCH(入力!$D$7,データ!$H$2:$O$2,0))="","",INDEX(データ!$H$3:$O$35,MATCH("区分３",データ!$G$3:$G$35,0),MATCH(入力!$D$7,データ!$H$2:$O$2,0))))</f>
        <v/>
      </c>
      <c r="D40" s="249"/>
      <c r="E40" s="249"/>
      <c r="F40" s="249"/>
      <c r="G40" s="250"/>
      <c r="H40" s="254" t="str">
        <f>IF(入力!$D$7="","",IF(INDEX(データ!$H$3:$O$35,MATCH("細目３",データ!$G$3:$G$35,0),MATCH(入力!$D$7,データ!$H$2:$O$2,0))="","",INDEX(データ!$H$3:$O$35,MATCH("細目３",データ!$G$3:$G$35,0),MATCH(入力!$D$7,データ!$H$2:$O$2,0))))</f>
        <v/>
      </c>
      <c r="I40" s="255"/>
      <c r="J40" s="256"/>
      <c r="K40" s="241" t="str">
        <f>IF(入力!$D$7="","",IF(INDEX(データ!$H$3:$O$35,MATCH("支払金額５",データ!$G$3:$G$35,0),MATCH(入力!$D$7,データ!$H$2:$O$2,0))="","",INDEX(データ!$H$3:$O$35,MATCH("支払金額５",データ!$G$3:$G$35,0),MATCH(入力!$D$7,データ!$H$2:$O$2,0))))</f>
        <v/>
      </c>
      <c r="L40" s="242"/>
      <c r="M40" s="242"/>
      <c r="N40" s="257"/>
      <c r="O40" s="241" t="str">
        <f>IF(入力!$D$7="","",IF(INDEX(データ!$H$3:$O$35,MATCH("源泉５",データ!$G$3:$G$35,0),MATCH(入力!$D$7,データ!$H$2:$O$2,0))="","",INDEX(データ!$H$3:$O$35,MATCH("源泉５",データ!$G$3:$G$35,0),MATCH(入力!$D$7,データ!$H$2:$O$2,0))))</f>
        <v/>
      </c>
      <c r="P40" s="242"/>
      <c r="Q40" s="243"/>
      <c r="R40" s="7"/>
      <c r="S40" s="7"/>
      <c r="T40" s="248" t="str">
        <f>IF(入力!$E$7="","",IF(INDEX(データ!$H$3:$O$35,MATCH("区分３",データ!$G$3:$G$35,0),MATCH(入力!$E$7,データ!$H$2:$O$2,0))="","",INDEX(データ!$H$3:$O$35,MATCH("区分３",データ!$G$3:$G$35,0),MATCH(入力!$E$7,データ!$H$2:$O$2,0))))</f>
        <v/>
      </c>
      <c r="U40" s="249"/>
      <c r="V40" s="249"/>
      <c r="W40" s="249"/>
      <c r="X40" s="250"/>
      <c r="Y40" s="254" t="str">
        <f>IF(入力!$E$7="","",IF(INDEX(データ!$H$3:$O$35,MATCH("細目３",データ!$G$3:$G$35,0),MATCH(入力!$E$7,データ!$H$2:$O$2,0))="","",INDEX(データ!$H$3:$O$35,MATCH("細目３",データ!$G$3:$G$35,0),MATCH(入力!$E$7,データ!$H$2:$O$2,0))))</f>
        <v/>
      </c>
      <c r="Z40" s="255"/>
      <c r="AA40" s="256"/>
      <c r="AB40" s="241" t="str">
        <f>IF(入力!$E$7="","",IF(INDEX(データ!$H$3:$O$35,MATCH("支払金額５",データ!$G$3:$G$35,0),MATCH(入力!$E$7,データ!$H$2:$O$2,0))="","",INDEX(データ!$H$3:$O$35,MATCH("支払金額５",データ!$G$3:$G$35,0),MATCH(入力!$E$7,データ!$H$2:$O$2,0))))</f>
        <v/>
      </c>
      <c r="AC40" s="242"/>
      <c r="AD40" s="242"/>
      <c r="AE40" s="257"/>
      <c r="AF40" s="241" t="str">
        <f>IF(入力!$E$7="","",IF(INDEX(データ!$H$3:$O$35,MATCH("源泉５",データ!$G$3:$G$35,0),MATCH(入力!$E$7,データ!$H$2:$O$2,0))="","",INDEX(データ!$H$3:$O$35,MATCH("源泉５",データ!$G$3:$G$35,0),MATCH(入力!$E$7,データ!$H$2:$O$2,0))))</f>
        <v/>
      </c>
      <c r="AG40" s="242"/>
      <c r="AH40" s="243"/>
      <c r="AI40" s="7"/>
    </row>
    <row r="41" spans="3:35" ht="11.1" customHeight="1" x14ac:dyDescent="0.15">
      <c r="C41" s="251"/>
      <c r="D41" s="252"/>
      <c r="E41" s="252"/>
      <c r="F41" s="252"/>
      <c r="G41" s="253"/>
      <c r="H41" s="208"/>
      <c r="I41" s="209"/>
      <c r="J41" s="210"/>
      <c r="K41" s="258" t="str">
        <f>IF(入力!$D$7="","",IF(INDEX(データ!$H$3:$O$35,MATCH("支払金額６",データ!$G$3:$G$35,0),MATCH(入力!$D$7,データ!$H$2:$O$2,0))="","",INDEX(データ!$H$3:$O$35,MATCH("支払金額６",データ!$G$3:$G$35,0),MATCH(入力!$D$7,データ!$H$2:$O$2,0))))</f>
        <v/>
      </c>
      <c r="L41" s="259"/>
      <c r="M41" s="259"/>
      <c r="N41" s="260"/>
      <c r="O41" s="258" t="str">
        <f>IF(入力!$D$7="","",IF(INDEX(データ!$H$3:$O$35,MATCH("源泉６",データ!$G$3:$G$35,0),MATCH(入力!$D$7,データ!$H$2:$O$2,0))="","",INDEX(データ!$H$3:$O$35,MATCH("源泉６",データ!$G$3:$G$35,0),MATCH(入力!$D$7,データ!$H$2:$O$2,0))))</f>
        <v/>
      </c>
      <c r="P41" s="259"/>
      <c r="Q41" s="261"/>
      <c r="R41" s="7"/>
      <c r="S41" s="7"/>
      <c r="T41" s="251"/>
      <c r="U41" s="252"/>
      <c r="V41" s="252"/>
      <c r="W41" s="252"/>
      <c r="X41" s="253"/>
      <c r="Y41" s="208"/>
      <c r="Z41" s="209"/>
      <c r="AA41" s="210"/>
      <c r="AB41" s="258" t="str">
        <f>IF(入力!$E$7="","",IF(INDEX(データ!$H$3:$O$35,MATCH("支払金額６",データ!$G$3:$G$35,0),MATCH(入力!$E$7,データ!$H$2:$O$2,0))="","",INDEX(データ!$H$3:$O$35,MATCH("支払金額６",データ!$G$3:$G$35,0),MATCH(入力!$E$7,データ!$H$2:$O$2,0))))</f>
        <v/>
      </c>
      <c r="AC41" s="259"/>
      <c r="AD41" s="259"/>
      <c r="AE41" s="260"/>
      <c r="AF41" s="258" t="str">
        <f>IF(入力!$E$7="","",IF(INDEX(データ!$H$3:$O$35,MATCH("源泉６",データ!$G$3:$G$35,0),MATCH(入力!$E$7,データ!$H$2:$O$2,0))="","",INDEX(データ!$H$3:$O$35,MATCH("源泉６",データ!$G$3:$G$35,0),MATCH(入力!$E$7,データ!$H$2:$O$2,0))))</f>
        <v/>
      </c>
      <c r="AG41" s="259"/>
      <c r="AH41" s="261"/>
      <c r="AI41" s="7"/>
    </row>
    <row r="42" spans="3:35" ht="11.1" customHeight="1" x14ac:dyDescent="0.15">
      <c r="C42" s="248" t="str">
        <f>IF(入力!$D$7="","",IF(INDEX(データ!$H$3:$O$35,MATCH("区分４",データ!$G$3:$G$35,0),MATCH(入力!$D$7,データ!$H$2:$O$2,0))="","",INDEX(データ!$H$3:$O$35,MATCH("区分４",データ!$G$3:$G$35,0),MATCH(入力!$D$7,データ!$H$2:$O$2,0))))</f>
        <v/>
      </c>
      <c r="D42" s="249"/>
      <c r="E42" s="249"/>
      <c r="F42" s="249"/>
      <c r="G42" s="250"/>
      <c r="H42" s="254" t="str">
        <f>IF(入力!$D$7="","",IF(INDEX(データ!$H$3:$O$35,MATCH("細目４",データ!$G$3:$G$35,0),MATCH(入力!$D$7,データ!$H$2:$O$2,0))="","",INDEX(データ!$H$3:$O$35,MATCH("細目４",データ!$G$3:$G$35,0),MATCH(入力!$D$7,データ!$H$2:$O$2,0))))</f>
        <v/>
      </c>
      <c r="I42" s="255"/>
      <c r="J42" s="256"/>
      <c r="K42" s="241" t="str">
        <f>IF(入力!$D$7="","",IF(INDEX(データ!$H$3:$O$35,MATCH("支払金額７",データ!$G$3:$G$35,0),MATCH(入力!$D$7,データ!$H$2:$O$2,0))="","",INDEX(データ!$H$3:$O$35,MATCH("支払金額７",データ!$G$3:$G$35,0),MATCH(入力!$D$7,データ!$H$2:$O$2,0))))</f>
        <v/>
      </c>
      <c r="L42" s="242"/>
      <c r="M42" s="242"/>
      <c r="N42" s="257"/>
      <c r="O42" s="241" t="str">
        <f>IF(入力!$D$7="","",IF(INDEX(データ!$H$3:$O$35,MATCH("源泉７",データ!$G$3:$G$35,0),MATCH(入力!$D$7,データ!$H$2:$O$2,0))="","",INDEX(データ!$H$3:$O$35,MATCH("源泉７",データ!$G$3:$G$35,0),MATCH(入力!$D$7,データ!$H$2:$O$2,0))))</f>
        <v/>
      </c>
      <c r="P42" s="242"/>
      <c r="Q42" s="243"/>
      <c r="R42" s="5"/>
      <c r="S42" s="5"/>
      <c r="T42" s="248" t="str">
        <f>IF(入力!$E$7="","",IF(INDEX(データ!$H$3:$O$35,MATCH("区分４",データ!$G$3:$G$35,0),MATCH(入力!$E$7,データ!$H$2:$O$2,0))="","",INDEX(データ!$H$3:$O$35,MATCH("区分４",データ!$G$3:$G$35,0),MATCH(入力!$E$7,データ!$H$2:$O$2,0))))</f>
        <v/>
      </c>
      <c r="U42" s="249"/>
      <c r="V42" s="249"/>
      <c r="W42" s="249"/>
      <c r="X42" s="250"/>
      <c r="Y42" s="254" t="str">
        <f>IF(入力!$E$7="","",IF(INDEX(データ!$H$3:$O$35,MATCH("細目４",データ!$G$3:$G$35,0),MATCH(入力!$E$7,データ!$H$2:$O$2,0))="","",INDEX(データ!$H$3:$O$35,MATCH("細目４",データ!$G$3:$G$35,0),MATCH(入力!$E$7,データ!$H$2:$O$2,0))))</f>
        <v/>
      </c>
      <c r="Z42" s="255"/>
      <c r="AA42" s="256"/>
      <c r="AB42" s="241" t="str">
        <f>IF(入力!$E$7="","",IF(INDEX(データ!$H$3:$O$35,MATCH("支払金額７",データ!$G$3:$G$35,0),MATCH(入力!$E$7,データ!$H$2:$O$2,0))="","",INDEX(データ!$H$3:$O$35,MATCH("支払金額７",データ!$G$3:$G$35,0),MATCH(入力!$E$7,データ!$H$2:$O$2,0))))</f>
        <v/>
      </c>
      <c r="AC42" s="242"/>
      <c r="AD42" s="242"/>
      <c r="AE42" s="257"/>
      <c r="AF42" s="241" t="str">
        <f>IF(入力!$E$7="","",IF(INDEX(データ!$H$3:$O$35,MATCH("源泉７",データ!$G$3:$G$35,0),MATCH(入力!$E$7,データ!$H$2:$O$2,0))="","",INDEX(データ!$H$3:$O$35,MATCH("源泉７",データ!$G$3:$G$35,0),MATCH(入力!$E$7,データ!$H$2:$O$2,0))))</f>
        <v/>
      </c>
      <c r="AG42" s="242"/>
      <c r="AH42" s="243"/>
      <c r="AI42" s="5"/>
    </row>
    <row r="43" spans="3:35" ht="11.1" customHeight="1" x14ac:dyDescent="0.15">
      <c r="C43" s="251"/>
      <c r="D43" s="252"/>
      <c r="E43" s="252"/>
      <c r="F43" s="252"/>
      <c r="G43" s="253"/>
      <c r="H43" s="208"/>
      <c r="I43" s="209"/>
      <c r="J43" s="210"/>
      <c r="K43" s="258" t="str">
        <f>IF(入力!$D$7="","",IF(INDEX(データ!$H$3:$O$35,MATCH("支払金額８",データ!$G$3:$G$35,0),MATCH(入力!$D$7,データ!$H$2:$O$2,0))="","",INDEX(データ!$H$3:$O$35,MATCH("支払金額８",データ!$G$3:$G$35,0),MATCH(入力!$D$7,データ!$H$2:$O$2,0))))</f>
        <v/>
      </c>
      <c r="L43" s="259"/>
      <c r="M43" s="259"/>
      <c r="N43" s="260"/>
      <c r="O43" s="258" t="str">
        <f>IF(入力!$D$7="","",IF(INDEX(データ!$H$3:$O$35,MATCH("源泉８",データ!$G$3:$G$35,0),MATCH(入力!$D$7,データ!$H$2:$O$2,0))="","",INDEX(データ!$H$3:$O$35,MATCH("源泉８",データ!$G$3:$G$35,0),MATCH(入力!$D$7,データ!$H$2:$O$2,0))))</f>
        <v/>
      </c>
      <c r="P43" s="259"/>
      <c r="Q43" s="261"/>
      <c r="R43" s="5"/>
      <c r="S43" s="5"/>
      <c r="T43" s="251"/>
      <c r="U43" s="252"/>
      <c r="V43" s="252"/>
      <c r="W43" s="252"/>
      <c r="X43" s="253"/>
      <c r="Y43" s="208"/>
      <c r="Z43" s="209"/>
      <c r="AA43" s="210"/>
      <c r="AB43" s="258" t="str">
        <f>IF(入力!$E$7="","",IF(INDEX(データ!$H$3:$O$35,MATCH("支払金額８",データ!$G$3:$G$35,0),MATCH(入力!$E$7,データ!$H$2:$O$2,0))="","",INDEX(データ!$H$3:$O$35,MATCH("支払金額８",データ!$G$3:$G$35,0),MATCH(入力!$E$7,データ!$H$2:$O$2,0))))</f>
        <v/>
      </c>
      <c r="AC43" s="259"/>
      <c r="AD43" s="259"/>
      <c r="AE43" s="260"/>
      <c r="AF43" s="258" t="str">
        <f>IF(入力!$E$7="","",IF(INDEX(データ!$H$3:$O$35,MATCH("源泉８",データ!$G$3:$G$35,0),MATCH(入力!$E$7,データ!$H$2:$O$2,0))="","",INDEX(データ!$H$3:$O$35,MATCH("源泉８",データ!$G$3:$G$35,0),MATCH(入力!$E$7,データ!$H$2:$O$2,0))))</f>
        <v/>
      </c>
      <c r="AG43" s="259"/>
      <c r="AH43" s="261"/>
      <c r="AI43" s="5"/>
    </row>
    <row r="44" spans="3:35" ht="11.1" customHeight="1" x14ac:dyDescent="0.15">
      <c r="C44" s="248" t="str">
        <f>IF(入力!$D$7="","",IF(INDEX(データ!$H$3:$O$35,MATCH("区分５",データ!$G$3:$G$35,0),MATCH(入力!$D$7,データ!$H$2:$O$2,0))="","",INDEX(データ!$H$3:$O$35,MATCH("区分５",データ!$G$3:$G$35,0),MATCH(入力!$D$7,データ!$H$2:$O$2,0))))</f>
        <v/>
      </c>
      <c r="D44" s="249"/>
      <c r="E44" s="249"/>
      <c r="F44" s="249"/>
      <c r="G44" s="250"/>
      <c r="H44" s="254" t="str">
        <f>IF(入力!$D$7="","",IF(INDEX(データ!$H$3:$O$35,MATCH("細目５",データ!$G$3:$G$35,0),MATCH(入力!$D$7,データ!$H$2:$O$2,0))="","",INDEX(データ!$H$3:$O$35,MATCH("細目５",データ!$G$3:$G$35,0),MATCH(入力!$D$7,データ!$H$2:$O$2,0))))</f>
        <v/>
      </c>
      <c r="I44" s="255"/>
      <c r="J44" s="256"/>
      <c r="K44" s="241" t="str">
        <f>IF(入力!$D$7="","",IF(INDEX(データ!$H$3:$O$35,MATCH("支払金額９",データ!$G$3:$G$35,0),MATCH(入力!$D$7,データ!$H$2:$O$2,0))="","",INDEX(データ!$H$3:$O$35,MATCH("支払金額９",データ!$G$3:$G$35,0),MATCH(入力!$D$7,データ!$H$2:$O$2,0))))</f>
        <v/>
      </c>
      <c r="L44" s="242"/>
      <c r="M44" s="242"/>
      <c r="N44" s="257"/>
      <c r="O44" s="241" t="str">
        <f>IF(入力!$D$7="","",IF(INDEX(データ!$H$3:$O$35,MATCH("源泉９",データ!$G$3:$G$35,0),MATCH(入力!$D$7,データ!$H$2:$O$2,0))="","",INDEX(データ!$H$3:$O$35,MATCH("源泉９",データ!$G$3:$G$35,0),MATCH(入力!$D$7,データ!$H$2:$O$2,0))))</f>
        <v/>
      </c>
      <c r="P44" s="242"/>
      <c r="Q44" s="243"/>
      <c r="R44" s="5"/>
      <c r="S44" s="5"/>
      <c r="T44" s="248" t="str">
        <f>IF(入力!$E$7="","",IF(INDEX(データ!$H$3:$O$35,MATCH("区分５",データ!$G$3:$G$35,0),MATCH(入力!$E$7,データ!$H$2:$O$2,0))="","",INDEX(データ!$H$3:$O$35,MATCH("区分５",データ!$G$3:$G$35,0),MATCH(入力!$E$7,データ!$H$2:$O$2,0))))</f>
        <v/>
      </c>
      <c r="U44" s="249"/>
      <c r="V44" s="249"/>
      <c r="W44" s="249"/>
      <c r="X44" s="250"/>
      <c r="Y44" s="254" t="str">
        <f>IF(入力!$E$7="","",IF(INDEX(データ!$H$3:$O$35,MATCH("細目５",データ!$G$3:$G$35,0),MATCH(入力!$E$7,データ!$H$2:$O$2,0))="","",INDEX(データ!$H$3:$O$35,MATCH("細目５",データ!$G$3:$G$35,0),MATCH(入力!$E$7,データ!$H$2:$O$2,0))))</f>
        <v/>
      </c>
      <c r="Z44" s="255"/>
      <c r="AA44" s="256"/>
      <c r="AB44" s="241" t="str">
        <f>IF(入力!$E$7="","",IF(INDEX(データ!$H$3:$O$35,MATCH("支払金額９",データ!$G$3:$G$35,0),MATCH(入力!$E$7,データ!$H$2:$O$2,0))="","",INDEX(データ!$H$3:$O$35,MATCH("支払金額９",データ!$G$3:$G$35,0),MATCH(入力!$E$7,データ!$H$2:$O$2,0))))</f>
        <v/>
      </c>
      <c r="AC44" s="242"/>
      <c r="AD44" s="242"/>
      <c r="AE44" s="257"/>
      <c r="AF44" s="241" t="str">
        <f>IF(入力!$E$7="","",IF(INDEX(データ!$H$3:$O$35,MATCH("源泉９",データ!$G$3:$G$35,0),MATCH(入力!$E$7,データ!$H$2:$O$2,0))="","",INDEX(データ!$H$3:$O$35,MATCH("源泉９",データ!$G$3:$G$35,0),MATCH(入力!$E$7,データ!$H$2:$O$2,0))))</f>
        <v/>
      </c>
      <c r="AG44" s="242"/>
      <c r="AH44" s="243"/>
      <c r="AI44" s="5"/>
    </row>
    <row r="45" spans="3:35" ht="11.1" customHeight="1" x14ac:dyDescent="0.15">
      <c r="C45" s="262"/>
      <c r="D45" s="263"/>
      <c r="E45" s="263"/>
      <c r="F45" s="263"/>
      <c r="G45" s="264"/>
      <c r="H45" s="265"/>
      <c r="I45" s="266"/>
      <c r="J45" s="267"/>
      <c r="K45" s="286" t="str">
        <f>IF(入力!$D$7="","",IF(INDEX(データ!$H$3:$O$35,MATCH("支払金額１０",データ!$G$3:$G$35,0),MATCH(入力!$D$7,データ!$H$2:$O$2,0))="","",INDEX(データ!$H$3:$O$35,MATCH("支払金額１０",データ!$G$3:$G$35,0),MATCH(入力!$D$7,データ!$H$2:$O$2,0))))</f>
        <v/>
      </c>
      <c r="L45" s="287"/>
      <c r="M45" s="287"/>
      <c r="N45" s="288"/>
      <c r="O45" s="286" t="str">
        <f>IF(入力!$D$7="","",IF(INDEX(データ!$H$3:$O$35,MATCH("源泉１０",データ!$G$3:$G$35,0),MATCH(入力!$D$7,データ!$H$2:$O$2,0))="","",INDEX(データ!$H$3:$O$35,MATCH("源泉１０",データ!$G$3:$G$35,0),MATCH(入力!$D$7,データ!$H$2:$O$2,0))))</f>
        <v/>
      </c>
      <c r="P45" s="287"/>
      <c r="Q45" s="289"/>
      <c r="R45" s="5"/>
      <c r="S45" s="5"/>
      <c r="T45" s="262"/>
      <c r="U45" s="263"/>
      <c r="V45" s="263"/>
      <c r="W45" s="263"/>
      <c r="X45" s="264"/>
      <c r="Y45" s="265"/>
      <c r="Z45" s="266"/>
      <c r="AA45" s="267"/>
      <c r="AB45" s="286" t="str">
        <f>IF(入力!$E$7="","",IF(INDEX(データ!$H$3:$O$35,MATCH("支払金額１０",データ!$G$3:$G$35,0),MATCH(入力!$E$7,データ!$H$2:$O$2,0))="","",INDEX(データ!$H$3:$O$35,MATCH("支払金額１０",データ!$G$3:$G$35,0),MATCH(入力!$E$7,データ!$H$2:$O$2,0))))</f>
        <v/>
      </c>
      <c r="AC45" s="287"/>
      <c r="AD45" s="287"/>
      <c r="AE45" s="288"/>
      <c r="AF45" s="286" t="str">
        <f>IF(入力!$E$7="","",IF(INDEX(データ!$H$3:$O$35,MATCH("源泉１０",データ!$G$3:$G$35,0),MATCH(入力!$E$7,データ!$H$2:$O$2,0))="","",INDEX(データ!$H$3:$O$35,MATCH("源泉１０",データ!$G$3:$G$35,0),MATCH(入力!$E$7,データ!$H$2:$O$2,0))))</f>
        <v/>
      </c>
      <c r="AG45" s="287"/>
      <c r="AH45" s="289"/>
      <c r="AI45" s="5"/>
    </row>
    <row r="46" spans="3:35" ht="27.75" customHeight="1" x14ac:dyDescent="0.15">
      <c r="C46" s="42" t="s">
        <v>5</v>
      </c>
      <c r="D46" s="139" t="str">
        <f>IF(入力!$D$7="","",IF(INDEX(データ!$H$3:$O$35,MATCH("摘要",データ!$G$3:$G$35,0),MATCH(入力!$D$7,データ!$H$2:$O$2,0))="","",INDEX(データ!$H$3:$O$35,MATCH("摘要",データ!$G$3:$G$35,0),MATCH(入力!$D$7,データ!$H$2:$O$2,0))))</f>
        <v/>
      </c>
      <c r="E46" s="139"/>
      <c r="F46" s="139"/>
      <c r="G46" s="139"/>
      <c r="H46" s="139"/>
      <c r="I46" s="139"/>
      <c r="J46" s="139"/>
      <c r="K46" s="139"/>
      <c r="L46" s="139"/>
      <c r="M46" s="139"/>
      <c r="N46" s="139"/>
      <c r="O46" s="139"/>
      <c r="P46" s="139"/>
      <c r="Q46" s="273"/>
      <c r="R46" s="6"/>
      <c r="S46" s="6"/>
      <c r="T46" s="42" t="s">
        <v>5</v>
      </c>
      <c r="U46" s="139" t="str">
        <f>IF(入力!$E$7="","",IF(INDEX(データ!$H$3:$O$35,MATCH("摘要",データ!$G$3:$G$35,0),MATCH(入力!$E$7,データ!$H$2:$O$2,0))="","",INDEX(データ!$H$3:$O$35,MATCH("摘要",データ!$G$3:$G$35,0),MATCH(入力!$E$7,データ!$H$2:$O$2,0))))</f>
        <v/>
      </c>
      <c r="V46" s="139"/>
      <c r="W46" s="139"/>
      <c r="X46" s="139"/>
      <c r="Y46" s="139"/>
      <c r="Z46" s="139"/>
      <c r="AA46" s="139"/>
      <c r="AB46" s="139"/>
      <c r="AC46" s="139"/>
      <c r="AD46" s="139"/>
      <c r="AE46" s="139"/>
      <c r="AF46" s="139"/>
      <c r="AG46" s="139"/>
      <c r="AH46" s="273"/>
      <c r="AI46" s="6"/>
    </row>
    <row r="47" spans="3:35" ht="11.1" customHeight="1" x14ac:dyDescent="0.15">
      <c r="C47" s="280" t="s">
        <v>6</v>
      </c>
      <c r="D47" s="283" t="s">
        <v>7</v>
      </c>
      <c r="E47" s="284"/>
      <c r="F47" s="284"/>
      <c r="G47" s="284"/>
      <c r="H47" s="285"/>
      <c r="I47" s="239" t="str">
        <f>IF(入力!$D$21="","",入力!$D$21)</f>
        <v/>
      </c>
      <c r="J47" s="148"/>
      <c r="K47" s="148"/>
      <c r="L47" s="148"/>
      <c r="M47" s="148"/>
      <c r="N47" s="148"/>
      <c r="O47" s="148"/>
      <c r="P47" s="148"/>
      <c r="Q47" s="149"/>
      <c r="R47" s="8"/>
      <c r="S47" s="8"/>
      <c r="T47" s="280" t="s">
        <v>6</v>
      </c>
      <c r="U47" s="283" t="s">
        <v>7</v>
      </c>
      <c r="V47" s="284"/>
      <c r="W47" s="284"/>
      <c r="X47" s="284"/>
      <c r="Y47" s="285"/>
      <c r="Z47" s="239" t="str">
        <f>IF(入力!$D$21="","",入力!$D$21)</f>
        <v/>
      </c>
      <c r="AA47" s="148"/>
      <c r="AB47" s="148"/>
      <c r="AC47" s="148"/>
      <c r="AD47" s="148"/>
      <c r="AE47" s="148"/>
      <c r="AF47" s="148"/>
      <c r="AG47" s="148"/>
      <c r="AH47" s="149"/>
      <c r="AI47" s="8"/>
    </row>
    <row r="48" spans="3:35" ht="11.1" customHeight="1" x14ac:dyDescent="0.15">
      <c r="C48" s="281"/>
      <c r="D48" s="290" t="s">
        <v>1</v>
      </c>
      <c r="E48" s="291"/>
      <c r="F48" s="291"/>
      <c r="G48" s="291"/>
      <c r="H48" s="292"/>
      <c r="I48" s="240"/>
      <c r="J48" s="150"/>
      <c r="K48" s="150"/>
      <c r="L48" s="150"/>
      <c r="M48" s="150"/>
      <c r="N48" s="150"/>
      <c r="O48" s="150"/>
      <c r="P48" s="150"/>
      <c r="Q48" s="151"/>
      <c r="R48" s="8"/>
      <c r="S48" s="8"/>
      <c r="T48" s="281"/>
      <c r="U48" s="290" t="s">
        <v>1</v>
      </c>
      <c r="V48" s="291"/>
      <c r="W48" s="291"/>
      <c r="X48" s="291"/>
      <c r="Y48" s="292"/>
      <c r="Z48" s="240"/>
      <c r="AA48" s="150"/>
      <c r="AB48" s="150"/>
      <c r="AC48" s="150"/>
      <c r="AD48" s="150"/>
      <c r="AE48" s="150"/>
      <c r="AF48" s="150"/>
      <c r="AG48" s="150"/>
      <c r="AH48" s="151"/>
      <c r="AI48" s="8"/>
    </row>
    <row r="49" spans="3:35" ht="11.1" customHeight="1" x14ac:dyDescent="0.15">
      <c r="C49" s="281"/>
      <c r="D49" s="158" t="s">
        <v>3</v>
      </c>
      <c r="E49" s="159"/>
      <c r="F49" s="159"/>
      <c r="G49" s="159"/>
      <c r="H49" s="160"/>
      <c r="I49" s="227" t="str">
        <f>IF(入力!$D$19="","",入力!$D$19)</f>
        <v/>
      </c>
      <c r="J49" s="228"/>
      <c r="K49" s="228"/>
      <c r="L49" s="228"/>
      <c r="M49" s="228"/>
      <c r="N49" s="234" t="s">
        <v>34</v>
      </c>
      <c r="O49" s="277" t="str">
        <f>IF(入力!$D$23="","",入力!$D$23)</f>
        <v/>
      </c>
      <c r="P49" s="277"/>
      <c r="Q49" s="278"/>
      <c r="R49" s="9"/>
      <c r="S49" s="9"/>
      <c r="T49" s="281"/>
      <c r="U49" s="158" t="s">
        <v>3</v>
      </c>
      <c r="V49" s="159"/>
      <c r="W49" s="159"/>
      <c r="X49" s="159"/>
      <c r="Y49" s="160"/>
      <c r="Z49" s="227" t="str">
        <f>IF(入力!$D$19="","",入力!$D$19)</f>
        <v/>
      </c>
      <c r="AA49" s="228"/>
      <c r="AB49" s="228"/>
      <c r="AC49" s="228"/>
      <c r="AD49" s="228"/>
      <c r="AE49" s="234" t="s">
        <v>34</v>
      </c>
      <c r="AF49" s="277" t="str">
        <f>IF(入力!$D$23="","",入力!$D$23)</f>
        <v/>
      </c>
      <c r="AG49" s="277"/>
      <c r="AH49" s="278"/>
      <c r="AI49" s="9"/>
    </row>
    <row r="50" spans="3:35" ht="11.1" customHeight="1" x14ac:dyDescent="0.15">
      <c r="C50" s="282"/>
      <c r="D50" s="177" t="s">
        <v>4</v>
      </c>
      <c r="E50" s="178"/>
      <c r="F50" s="178"/>
      <c r="G50" s="178"/>
      <c r="H50" s="179"/>
      <c r="I50" s="274"/>
      <c r="J50" s="275"/>
      <c r="K50" s="275"/>
      <c r="L50" s="275"/>
      <c r="M50" s="275"/>
      <c r="N50" s="276"/>
      <c r="O50" s="173"/>
      <c r="P50" s="173"/>
      <c r="Q50" s="279"/>
      <c r="R50" s="9"/>
      <c r="S50" s="9"/>
      <c r="T50" s="282"/>
      <c r="U50" s="177" t="s">
        <v>4</v>
      </c>
      <c r="V50" s="178"/>
      <c r="W50" s="178"/>
      <c r="X50" s="178"/>
      <c r="Y50" s="179"/>
      <c r="Z50" s="274"/>
      <c r="AA50" s="275"/>
      <c r="AB50" s="275"/>
      <c r="AC50" s="275"/>
      <c r="AD50" s="275"/>
      <c r="AE50" s="276"/>
      <c r="AF50" s="173"/>
      <c r="AG50" s="173"/>
      <c r="AH50" s="279"/>
      <c r="AI50" s="9"/>
    </row>
    <row r="51" spans="3:35" ht="5.0999999999999996" customHeight="1" x14ac:dyDescent="0.15">
      <c r="C51" s="10"/>
      <c r="D51" s="10"/>
      <c r="E51" s="10"/>
      <c r="F51" s="10"/>
      <c r="G51" s="10"/>
      <c r="H51" s="10"/>
      <c r="I51" s="10"/>
      <c r="J51" s="11"/>
      <c r="K51" s="11"/>
      <c r="L51" s="34"/>
      <c r="M51" s="34"/>
      <c r="N51" s="34"/>
      <c r="O51" s="34"/>
      <c r="P51" s="34"/>
      <c r="Q51" s="35"/>
      <c r="R51" s="3"/>
      <c r="S51" s="3"/>
      <c r="T51" s="10"/>
      <c r="U51" s="10"/>
      <c r="V51" s="10"/>
      <c r="W51" s="10"/>
      <c r="X51" s="10"/>
      <c r="Y51" s="10"/>
      <c r="Z51" s="10"/>
      <c r="AA51" s="11"/>
      <c r="AB51" s="11"/>
      <c r="AC51" s="34"/>
      <c r="AD51" s="34"/>
      <c r="AE51" s="34"/>
      <c r="AF51" s="34"/>
      <c r="AG51" s="34"/>
      <c r="AH51" s="35"/>
      <c r="AI51" s="3"/>
    </row>
    <row r="52" spans="3:35" ht="15" customHeight="1" x14ac:dyDescent="0.15">
      <c r="C52" s="47" t="s">
        <v>26</v>
      </c>
      <c r="D52" s="40" t="s">
        <v>31</v>
      </c>
      <c r="E52" s="268" t="str">
        <f>IF(入力!$D$27="","",入力!$D$27)</f>
        <v/>
      </c>
      <c r="F52" s="268"/>
      <c r="G52" s="268"/>
      <c r="H52" s="268"/>
      <c r="I52" s="268"/>
      <c r="J52" s="269"/>
      <c r="K52" s="41" t="s">
        <v>33</v>
      </c>
      <c r="L52" s="268" t="str">
        <f>IF(入力!$G$27="","",入力!$G$27)</f>
        <v/>
      </c>
      <c r="M52" s="268"/>
      <c r="N52" s="268"/>
      <c r="O52" s="270"/>
      <c r="P52" s="271" t="s">
        <v>36</v>
      </c>
      <c r="Q52" s="272"/>
      <c r="R52" s="3"/>
      <c r="S52" s="3"/>
      <c r="T52" s="47" t="s">
        <v>26</v>
      </c>
      <c r="U52" s="40" t="s">
        <v>31</v>
      </c>
      <c r="V52" s="268" t="str">
        <f>IF(入力!$D$27="","",入力!$D$27)</f>
        <v/>
      </c>
      <c r="W52" s="268"/>
      <c r="X52" s="268"/>
      <c r="Y52" s="268"/>
      <c r="Z52" s="268"/>
      <c r="AA52" s="269"/>
      <c r="AB52" s="41" t="s">
        <v>33</v>
      </c>
      <c r="AC52" s="268" t="str">
        <f>IF(入力!$G$27="","",入力!$G$27)</f>
        <v/>
      </c>
      <c r="AD52" s="268"/>
      <c r="AE52" s="268"/>
      <c r="AF52" s="270"/>
      <c r="AG52" s="271" t="s">
        <v>36</v>
      </c>
      <c r="AH52" s="272"/>
      <c r="AI52" s="3"/>
    </row>
    <row r="53" spans="3:35" ht="3" customHeight="1" x14ac:dyDescent="0.15">
      <c r="O53" s="43"/>
      <c r="R53" s="12"/>
      <c r="S53" s="12"/>
    </row>
    <row r="54" spans="3:35" x14ac:dyDescent="0.15">
      <c r="R54" s="12"/>
      <c r="AG54" s="15"/>
      <c r="AH54" s="14"/>
    </row>
    <row r="55" spans="3:35" x14ac:dyDescent="0.15">
      <c r="AH55" s="14" t="s">
        <v>23</v>
      </c>
    </row>
    <row r="56" spans="3:35" x14ac:dyDescent="0.15">
      <c r="AH56" s="14" t="s">
        <v>22</v>
      </c>
    </row>
    <row r="57" spans="3:35" x14ac:dyDescent="0.15">
      <c r="AE57" s="112"/>
      <c r="AF57" s="112"/>
      <c r="AG57" s="112"/>
      <c r="AH57" s="112"/>
    </row>
    <row r="58" spans="3:35" x14ac:dyDescent="0.15">
      <c r="AH58" s="16"/>
    </row>
  </sheetData>
  <sheetProtection sheet="1" objects="1" scenarios="1" selectLockedCells="1"/>
  <mergeCells count="225">
    <mergeCell ref="AE57:AH57"/>
    <mergeCell ref="L25:O25"/>
    <mergeCell ref="F2:G2"/>
    <mergeCell ref="D4:H4"/>
    <mergeCell ref="D5:H5"/>
    <mergeCell ref="D6:H6"/>
    <mergeCell ref="D7:H7"/>
    <mergeCell ref="D22:H22"/>
    <mergeCell ref="C9:G10"/>
    <mergeCell ref="O12:Q12"/>
    <mergeCell ref="O9:Q9"/>
    <mergeCell ref="O10:Q10"/>
    <mergeCell ref="O11:Q11"/>
    <mergeCell ref="O16:Q16"/>
    <mergeCell ref="K15:N15"/>
    <mergeCell ref="K16:N16"/>
    <mergeCell ref="K9:N9"/>
    <mergeCell ref="K10:N10"/>
    <mergeCell ref="K12:N12"/>
    <mergeCell ref="K13:N13"/>
    <mergeCell ref="C42:G43"/>
    <mergeCell ref="U6:Y6"/>
    <mergeCell ref="C35:G35"/>
    <mergeCell ref="D23:H23"/>
    <mergeCell ref="C17:G18"/>
    <mergeCell ref="D20:H20"/>
    <mergeCell ref="H11:J12"/>
    <mergeCell ref="H15:J16"/>
    <mergeCell ref="H13:J14"/>
    <mergeCell ref="I20:Q21"/>
    <mergeCell ref="K11:N11"/>
    <mergeCell ref="K17:N17"/>
    <mergeCell ref="K18:N18"/>
    <mergeCell ref="H17:J18"/>
    <mergeCell ref="O17:Q17"/>
    <mergeCell ref="O18:Q18"/>
    <mergeCell ref="C20:C23"/>
    <mergeCell ref="D21:H21"/>
    <mergeCell ref="I22:M23"/>
    <mergeCell ref="E25:J25"/>
    <mergeCell ref="N22:N23"/>
    <mergeCell ref="O22:Q23"/>
    <mergeCell ref="W2:X2"/>
    <mergeCell ref="T4:T5"/>
    <mergeCell ref="U4:Y4"/>
    <mergeCell ref="U5:Y5"/>
    <mergeCell ref="T6:T7"/>
    <mergeCell ref="K8:N8"/>
    <mergeCell ref="O8:Q8"/>
    <mergeCell ref="I4:Q5"/>
    <mergeCell ref="I6:Q7"/>
    <mergeCell ref="U7:Y7"/>
    <mergeCell ref="T8:X8"/>
    <mergeCell ref="Y8:AA8"/>
    <mergeCell ref="P25:Q25"/>
    <mergeCell ref="H8:J8"/>
    <mergeCell ref="H9:J10"/>
    <mergeCell ref="D19:Q19"/>
    <mergeCell ref="T9:X10"/>
    <mergeCell ref="Y9:AA10"/>
    <mergeCell ref="C11:G12"/>
    <mergeCell ref="C13:G14"/>
    <mergeCell ref="C15:G16"/>
    <mergeCell ref="AB8:AE8"/>
    <mergeCell ref="AF8:AH8"/>
    <mergeCell ref="C4:C5"/>
    <mergeCell ref="C6:C7"/>
    <mergeCell ref="C8:G8"/>
    <mergeCell ref="Z4:AH5"/>
    <mergeCell ref="Z6:AH7"/>
    <mergeCell ref="T20:T23"/>
    <mergeCell ref="U20:Y20"/>
    <mergeCell ref="U21:Y21"/>
    <mergeCell ref="T11:X12"/>
    <mergeCell ref="T13:X14"/>
    <mergeCell ref="U19:AH19"/>
    <mergeCell ref="T15:X16"/>
    <mergeCell ref="T17:X18"/>
    <mergeCell ref="AB14:AE14"/>
    <mergeCell ref="Z20:AH21"/>
    <mergeCell ref="K14:N14"/>
    <mergeCell ref="AB15:AE15"/>
    <mergeCell ref="Y11:AA12"/>
    <mergeCell ref="Y13:AA14"/>
    <mergeCell ref="O14:Q14"/>
    <mergeCell ref="O15:Q15"/>
    <mergeCell ref="O13:Q13"/>
    <mergeCell ref="T40:X41"/>
    <mergeCell ref="Y38:AA39"/>
    <mergeCell ref="Y40:AA41"/>
    <mergeCell ref="AB40:AE40"/>
    <mergeCell ref="AB44:AE44"/>
    <mergeCell ref="T33:T34"/>
    <mergeCell ref="U33:Y33"/>
    <mergeCell ref="U34:Y34"/>
    <mergeCell ref="U22:Y22"/>
    <mergeCell ref="U23:Y23"/>
    <mergeCell ref="W29:X29"/>
    <mergeCell ref="T31:T32"/>
    <mergeCell ref="U31:Y31"/>
    <mergeCell ref="U32:Y32"/>
    <mergeCell ref="O39:Q39"/>
    <mergeCell ref="H38:J39"/>
    <mergeCell ref="K38:N38"/>
    <mergeCell ref="T35:X35"/>
    <mergeCell ref="Y35:AA35"/>
    <mergeCell ref="AB35:AE35"/>
    <mergeCell ref="T36:X37"/>
    <mergeCell ref="Y36:AA37"/>
    <mergeCell ref="AB38:AE38"/>
    <mergeCell ref="T38:X39"/>
    <mergeCell ref="O35:Q35"/>
    <mergeCell ref="H36:J37"/>
    <mergeCell ref="O36:Q36"/>
    <mergeCell ref="K37:N37"/>
    <mergeCell ref="O37:Q37"/>
    <mergeCell ref="H35:J35"/>
    <mergeCell ref="K35:N35"/>
    <mergeCell ref="O38:Q38"/>
    <mergeCell ref="K39:N39"/>
    <mergeCell ref="K36:N36"/>
    <mergeCell ref="F29:G29"/>
    <mergeCell ref="C31:C32"/>
    <mergeCell ref="D31:H31"/>
    <mergeCell ref="D32:H32"/>
    <mergeCell ref="C33:C34"/>
    <mergeCell ref="D33:H33"/>
    <mergeCell ref="D34:H34"/>
    <mergeCell ref="C47:C50"/>
    <mergeCell ref="D47:H47"/>
    <mergeCell ref="D48:H48"/>
    <mergeCell ref="D49:H49"/>
    <mergeCell ref="D50:H50"/>
    <mergeCell ref="C38:G39"/>
    <mergeCell ref="C40:G41"/>
    <mergeCell ref="C36:G37"/>
    <mergeCell ref="H40:J41"/>
    <mergeCell ref="I31:Q32"/>
    <mergeCell ref="I33:Q34"/>
    <mergeCell ref="K40:N40"/>
    <mergeCell ref="O40:Q40"/>
    <mergeCell ref="K41:N41"/>
    <mergeCell ref="O41:Q41"/>
    <mergeCell ref="H44:J45"/>
    <mergeCell ref="K45:N45"/>
    <mergeCell ref="AB9:AE9"/>
    <mergeCell ref="AF9:AH9"/>
    <mergeCell ref="AB10:AE10"/>
    <mergeCell ref="AF10:AH10"/>
    <mergeCell ref="AB11:AE11"/>
    <mergeCell ref="AF11:AH11"/>
    <mergeCell ref="V25:AA25"/>
    <mergeCell ref="AC25:AF25"/>
    <mergeCell ref="AB18:AE18"/>
    <mergeCell ref="AF18:AH18"/>
    <mergeCell ref="AB16:AE16"/>
    <mergeCell ref="AF16:AH16"/>
    <mergeCell ref="AB17:AE17"/>
    <mergeCell ref="AF17:AH17"/>
    <mergeCell ref="Y15:AA16"/>
    <mergeCell ref="Y17:AA18"/>
    <mergeCell ref="Z22:AD23"/>
    <mergeCell ref="AB12:AE12"/>
    <mergeCell ref="AF12:AH12"/>
    <mergeCell ref="AF13:AH13"/>
    <mergeCell ref="AF14:AH14"/>
    <mergeCell ref="AE22:AE23"/>
    <mergeCell ref="AF22:AH23"/>
    <mergeCell ref="AF15:AH15"/>
    <mergeCell ref="AB13:AE13"/>
    <mergeCell ref="Z31:AH32"/>
    <mergeCell ref="Z33:AH34"/>
    <mergeCell ref="AB36:AE36"/>
    <mergeCell ref="AF36:AH36"/>
    <mergeCell ref="AB37:AE37"/>
    <mergeCell ref="AF37:AH37"/>
    <mergeCell ref="AF35:AH35"/>
    <mergeCell ref="AF44:AH44"/>
    <mergeCell ref="AF38:AH38"/>
    <mergeCell ref="AB39:AE39"/>
    <mergeCell ref="AF39:AH39"/>
    <mergeCell ref="AF40:AH40"/>
    <mergeCell ref="AB41:AE41"/>
    <mergeCell ref="AF41:AH41"/>
    <mergeCell ref="Y42:AA43"/>
    <mergeCell ref="AB42:AE42"/>
    <mergeCell ref="AG25:AH25"/>
    <mergeCell ref="V52:AA52"/>
    <mergeCell ref="T47:T50"/>
    <mergeCell ref="U47:Y47"/>
    <mergeCell ref="U46:AH46"/>
    <mergeCell ref="T42:X43"/>
    <mergeCell ref="AC52:AF52"/>
    <mergeCell ref="AF42:AH42"/>
    <mergeCell ref="AB43:AE43"/>
    <mergeCell ref="AF43:AH43"/>
    <mergeCell ref="Y44:AA45"/>
    <mergeCell ref="AG52:AH52"/>
    <mergeCell ref="AB45:AE45"/>
    <mergeCell ref="AF45:AH45"/>
    <mergeCell ref="T44:X45"/>
    <mergeCell ref="U48:Y48"/>
    <mergeCell ref="U49:Y49"/>
    <mergeCell ref="U50:Y50"/>
    <mergeCell ref="Z47:AH48"/>
    <mergeCell ref="Z49:AD50"/>
    <mergeCell ref="AE49:AE50"/>
    <mergeCell ref="AF49:AH50"/>
    <mergeCell ref="E52:J52"/>
    <mergeCell ref="L52:O52"/>
    <mergeCell ref="H42:J43"/>
    <mergeCell ref="K42:N42"/>
    <mergeCell ref="O42:Q42"/>
    <mergeCell ref="K43:N43"/>
    <mergeCell ref="O43:Q43"/>
    <mergeCell ref="P52:Q52"/>
    <mergeCell ref="C44:G45"/>
    <mergeCell ref="D46:Q46"/>
    <mergeCell ref="I47:Q48"/>
    <mergeCell ref="I49:M50"/>
    <mergeCell ref="N49:N50"/>
    <mergeCell ref="O49:Q50"/>
    <mergeCell ref="O45:Q45"/>
    <mergeCell ref="K44:N44"/>
    <mergeCell ref="O44:Q44"/>
  </mergeCells>
  <phoneticPr fontId="1"/>
  <pageMargins left="7.874015748031496E-2" right="7.874015748031496E-2" top="0.23622047244094491" bottom="0.23622047244094491" header="0" footer="0"/>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8"/>
  <sheetViews>
    <sheetView showGridLines="0" topLeftCell="B1" zoomScaleNormal="100" workbookViewId="0">
      <selection activeCell="B1" sqref="A1:XFD1048576"/>
    </sheetView>
  </sheetViews>
  <sheetFormatPr defaultRowHeight="13.5" x14ac:dyDescent="0.15"/>
  <cols>
    <col min="1" max="1" width="0.5" style="1" hidden="1" customWidth="1"/>
    <col min="2" max="2" width="4.125" style="1" customWidth="1"/>
    <col min="3" max="3" width="8.625" style="1" customWidth="1"/>
    <col min="4" max="4" width="3" style="1" customWidth="1"/>
    <col min="5" max="5" width="1.625" style="1" customWidth="1"/>
    <col min="6" max="6" width="1.125" style="1" customWidth="1"/>
    <col min="7" max="7" width="1.75" style="1" customWidth="1"/>
    <col min="8" max="8" width="2" style="1" customWidth="1"/>
    <col min="9" max="9" width="2.125" style="1" customWidth="1"/>
    <col min="10" max="10" width="10.875" style="1" customWidth="1"/>
    <col min="11" max="11" width="3" style="1" customWidth="1"/>
    <col min="12" max="12" width="6.375" style="1" customWidth="1"/>
    <col min="13" max="13" width="2.25" style="1" customWidth="1"/>
    <col min="14" max="14" width="5.125" style="1" customWidth="1"/>
    <col min="15" max="15" width="5" style="1" customWidth="1"/>
    <col min="16" max="16" width="5.875" style="1" customWidth="1"/>
    <col min="17" max="17" width="6" style="1" customWidth="1"/>
    <col min="18" max="18" width="5.75" style="1" customWidth="1"/>
    <col min="19" max="19" width="4.5" style="1" customWidth="1"/>
    <col min="20" max="20" width="8.625" style="1" customWidth="1"/>
    <col min="21" max="21" width="3" style="1" customWidth="1"/>
    <col min="22" max="22" width="1.625" style="1" customWidth="1"/>
    <col min="23" max="23" width="1.125" style="1" customWidth="1"/>
    <col min="24" max="24" width="1.75" style="1" customWidth="1"/>
    <col min="25" max="25" width="2" style="1" customWidth="1"/>
    <col min="26" max="26" width="2.125" style="1" customWidth="1"/>
    <col min="27" max="27" width="10.875" style="1" customWidth="1"/>
    <col min="28" max="28" width="3" style="1" customWidth="1"/>
    <col min="29" max="29" width="6.375" style="1" customWidth="1"/>
    <col min="30" max="30" width="2.25" style="1" customWidth="1"/>
    <col min="31" max="31" width="5.125" style="1" customWidth="1"/>
    <col min="32" max="32" width="5" style="1" customWidth="1"/>
    <col min="33" max="33" width="5.875" style="1" customWidth="1"/>
    <col min="34" max="34" width="6" style="1" customWidth="1"/>
    <col min="35" max="35" width="1.5" style="1" customWidth="1"/>
    <col min="36" max="16384" width="9" style="1"/>
  </cols>
  <sheetData>
    <row r="1" spans="3:35" ht="7.5" customHeight="1" x14ac:dyDescent="0.15">
      <c r="R1" s="12"/>
      <c r="S1" s="12"/>
    </row>
    <row r="2" spans="3:35" ht="13.5" customHeight="1" x14ac:dyDescent="0.15">
      <c r="C2" s="13"/>
      <c r="D2" s="46" t="str">
        <f>入力!C4</f>
        <v>令和</v>
      </c>
      <c r="E2" s="14"/>
      <c r="F2" s="236" t="str">
        <f>IF(入力!$D$4="","",入力!$D$4)</f>
        <v/>
      </c>
      <c r="G2" s="236"/>
      <c r="H2" s="45" t="s">
        <v>28</v>
      </c>
      <c r="I2" s="13"/>
      <c r="J2" s="44"/>
      <c r="K2" s="37"/>
      <c r="L2" s="36"/>
      <c r="M2" s="13"/>
      <c r="N2" s="13"/>
      <c r="O2" s="13"/>
      <c r="P2" s="13"/>
      <c r="Q2" s="14" t="s">
        <v>29</v>
      </c>
      <c r="R2" s="38"/>
      <c r="S2" s="2"/>
      <c r="T2" s="13"/>
      <c r="U2" s="46" t="str">
        <f>入力!C4</f>
        <v>令和</v>
      </c>
      <c r="V2" s="14"/>
      <c r="W2" s="236" t="str">
        <f>IF(入力!$D$4="","",入力!$D$4)</f>
        <v/>
      </c>
      <c r="X2" s="236"/>
      <c r="Y2" s="45" t="s">
        <v>28</v>
      </c>
      <c r="Z2" s="13"/>
      <c r="AA2" s="44"/>
      <c r="AB2" s="37"/>
      <c r="AC2" s="36"/>
      <c r="AD2" s="13"/>
      <c r="AE2" s="13"/>
      <c r="AF2" s="13"/>
      <c r="AG2" s="13"/>
      <c r="AH2" s="14" t="s">
        <v>29</v>
      </c>
      <c r="AI2" s="2"/>
    </row>
    <row r="3" spans="3:35" ht="6.95" customHeight="1" x14ac:dyDescent="0.15">
      <c r="R3" s="12"/>
    </row>
    <row r="4" spans="3:35" ht="11.1" customHeight="1" x14ac:dyDescent="0.15">
      <c r="C4" s="297" t="s">
        <v>0</v>
      </c>
      <c r="D4" s="145" t="s">
        <v>8</v>
      </c>
      <c r="E4" s="146"/>
      <c r="F4" s="146"/>
      <c r="G4" s="146"/>
      <c r="H4" s="147"/>
      <c r="I4" s="239" t="str">
        <f>IF(入力!$D$9="","",IF(INDEX(データ!$H$3:$O$35,MATCH("住所",データ!$G$3:$G$35,0),MATCH(入力!$D$9,データ!$H$2:$O$2,0))="","",INDEX(データ!$H$3:$O$35,MATCH("住所",データ!$G$3:$G$35,0),MATCH(入力!$D$9,データ!$H$2:$O$2,0))))</f>
        <v/>
      </c>
      <c r="J4" s="148"/>
      <c r="K4" s="148"/>
      <c r="L4" s="148"/>
      <c r="M4" s="148"/>
      <c r="N4" s="148"/>
      <c r="O4" s="148"/>
      <c r="P4" s="148"/>
      <c r="Q4" s="149"/>
      <c r="R4" s="3"/>
      <c r="S4" s="3"/>
      <c r="T4" s="297" t="s">
        <v>0</v>
      </c>
      <c r="U4" s="145" t="s">
        <v>8</v>
      </c>
      <c r="V4" s="146"/>
      <c r="W4" s="146"/>
      <c r="X4" s="146"/>
      <c r="Y4" s="147"/>
      <c r="Z4" s="239" t="str">
        <f>IF(入力!$E$9="","",IF(INDEX(データ!$H$3:$O$35,MATCH("住所",データ!$G$3:$G$35,0),MATCH(入力!$E$9,データ!$H$2:$O$2,0))="","",INDEX(データ!$H$3:$O$35,MATCH("住所",データ!$G$3:$G$35,0),MATCH(入力!$E$9,データ!$H$2:$O$2,0))))</f>
        <v/>
      </c>
      <c r="AA4" s="148"/>
      <c r="AB4" s="148"/>
      <c r="AC4" s="148"/>
      <c r="AD4" s="148"/>
      <c r="AE4" s="148"/>
      <c r="AF4" s="148"/>
      <c r="AG4" s="148"/>
      <c r="AH4" s="149"/>
      <c r="AI4" s="3"/>
    </row>
    <row r="5" spans="3:35" ht="11.1" customHeight="1" x14ac:dyDescent="0.15">
      <c r="C5" s="298"/>
      <c r="D5" s="152" t="s">
        <v>1</v>
      </c>
      <c r="E5" s="153"/>
      <c r="F5" s="153"/>
      <c r="G5" s="153"/>
      <c r="H5" s="154"/>
      <c r="I5" s="229"/>
      <c r="J5" s="230"/>
      <c r="K5" s="230"/>
      <c r="L5" s="230"/>
      <c r="M5" s="230"/>
      <c r="N5" s="230"/>
      <c r="O5" s="230"/>
      <c r="P5" s="230"/>
      <c r="Q5" s="293"/>
      <c r="R5" s="3"/>
      <c r="S5" s="3"/>
      <c r="T5" s="298"/>
      <c r="U5" s="152" t="s">
        <v>1</v>
      </c>
      <c r="V5" s="153"/>
      <c r="W5" s="153"/>
      <c r="X5" s="153"/>
      <c r="Y5" s="154"/>
      <c r="Z5" s="229"/>
      <c r="AA5" s="230"/>
      <c r="AB5" s="230"/>
      <c r="AC5" s="230"/>
      <c r="AD5" s="230"/>
      <c r="AE5" s="230"/>
      <c r="AF5" s="230"/>
      <c r="AG5" s="230"/>
      <c r="AH5" s="293"/>
      <c r="AI5" s="3"/>
    </row>
    <row r="6" spans="3:35" ht="11.1" customHeight="1" x14ac:dyDescent="0.15">
      <c r="C6" s="299" t="s">
        <v>2</v>
      </c>
      <c r="D6" s="223" t="s">
        <v>3</v>
      </c>
      <c r="E6" s="224"/>
      <c r="F6" s="224"/>
      <c r="G6" s="224"/>
      <c r="H6" s="301"/>
      <c r="I6" s="227" t="str">
        <f>IF(入力!$D$9="","",IF(INDEX(データ!$H$3:$O$35,MATCH("名称",データ!$G$3:$G$35,0),MATCH(入力!$D$9,データ!$H$2:$O$2,0))="","",INDEX(データ!$H$3:$O$35,MATCH("名称",データ!$G$3:$G$35,0),MATCH(入力!$D$9,データ!$H$2:$O$2,0))))</f>
        <v/>
      </c>
      <c r="J6" s="228"/>
      <c r="K6" s="228"/>
      <c r="L6" s="228"/>
      <c r="M6" s="228"/>
      <c r="N6" s="228"/>
      <c r="O6" s="228"/>
      <c r="P6" s="228"/>
      <c r="Q6" s="294"/>
      <c r="R6" s="4"/>
      <c r="S6" s="4"/>
      <c r="T6" s="299" t="s">
        <v>2</v>
      </c>
      <c r="U6" s="223" t="s">
        <v>3</v>
      </c>
      <c r="V6" s="224"/>
      <c r="W6" s="224"/>
      <c r="X6" s="224"/>
      <c r="Y6" s="301"/>
      <c r="Z6" s="227" t="str">
        <f>IF(入力!$E$9="","",IF(INDEX(データ!$H$3:$O$35,MATCH("名称",データ!$G$3:$G$35,0),MATCH(入力!$E$9,データ!$H$2:$O$2,0))="","",INDEX(データ!$H$3:$O$35,MATCH("名称",データ!$G$3:$G$35,0),MATCH(入力!$E$9,データ!$H$2:$O$2,0))))</f>
        <v/>
      </c>
      <c r="AA6" s="228"/>
      <c r="AB6" s="228"/>
      <c r="AC6" s="228"/>
      <c r="AD6" s="228"/>
      <c r="AE6" s="228"/>
      <c r="AF6" s="228"/>
      <c r="AG6" s="228"/>
      <c r="AH6" s="294"/>
      <c r="AI6" s="4"/>
    </row>
    <row r="7" spans="3:35" ht="11.1" customHeight="1" x14ac:dyDescent="0.15">
      <c r="C7" s="300"/>
      <c r="D7" s="185" t="s">
        <v>4</v>
      </c>
      <c r="E7" s="186"/>
      <c r="F7" s="186"/>
      <c r="G7" s="186"/>
      <c r="H7" s="302"/>
      <c r="I7" s="274"/>
      <c r="J7" s="275"/>
      <c r="K7" s="275"/>
      <c r="L7" s="275"/>
      <c r="M7" s="275"/>
      <c r="N7" s="275"/>
      <c r="O7" s="275"/>
      <c r="P7" s="275"/>
      <c r="Q7" s="295"/>
      <c r="R7" s="4"/>
      <c r="S7" s="4"/>
      <c r="T7" s="300"/>
      <c r="U7" s="185" t="s">
        <v>4</v>
      </c>
      <c r="V7" s="186"/>
      <c r="W7" s="186"/>
      <c r="X7" s="186"/>
      <c r="Y7" s="302"/>
      <c r="Z7" s="274"/>
      <c r="AA7" s="275"/>
      <c r="AB7" s="275"/>
      <c r="AC7" s="275"/>
      <c r="AD7" s="275"/>
      <c r="AE7" s="275"/>
      <c r="AF7" s="275"/>
      <c r="AG7" s="275"/>
      <c r="AH7" s="295"/>
      <c r="AI7" s="4"/>
    </row>
    <row r="8" spans="3:35" ht="15.95" customHeight="1" x14ac:dyDescent="0.15">
      <c r="C8" s="187" t="s">
        <v>30</v>
      </c>
      <c r="D8" s="188"/>
      <c r="E8" s="188"/>
      <c r="F8" s="188"/>
      <c r="G8" s="189"/>
      <c r="H8" s="190" t="s">
        <v>32</v>
      </c>
      <c r="I8" s="191"/>
      <c r="J8" s="192"/>
      <c r="K8" s="303" t="s">
        <v>35</v>
      </c>
      <c r="L8" s="304"/>
      <c r="M8" s="304"/>
      <c r="N8" s="305"/>
      <c r="O8" s="190" t="s">
        <v>37</v>
      </c>
      <c r="P8" s="191"/>
      <c r="Q8" s="296"/>
      <c r="R8" s="10"/>
      <c r="S8" s="10"/>
      <c r="T8" s="187" t="s">
        <v>30</v>
      </c>
      <c r="U8" s="188"/>
      <c r="V8" s="188"/>
      <c r="W8" s="188"/>
      <c r="X8" s="189"/>
      <c r="Y8" s="190" t="s">
        <v>32</v>
      </c>
      <c r="Z8" s="191"/>
      <c r="AA8" s="192"/>
      <c r="AB8" s="303" t="s">
        <v>35</v>
      </c>
      <c r="AC8" s="304"/>
      <c r="AD8" s="304"/>
      <c r="AE8" s="305"/>
      <c r="AF8" s="190" t="s">
        <v>37</v>
      </c>
      <c r="AG8" s="191"/>
      <c r="AH8" s="296"/>
      <c r="AI8" s="10"/>
    </row>
    <row r="9" spans="3:35" ht="17.25" customHeight="1" x14ac:dyDescent="0.15">
      <c r="C9" s="199" t="str">
        <f>IF(入力!$D$9="","",IF(INDEX(データ!$H$3:$O$35,MATCH("区分",データ!$G$3:$G$35,0),MATCH(入力!$D$9,データ!$H$2:$O$2,0))="","",INDEX(データ!$H$3:$O$35,MATCH("区分",データ!$G$3:$G$35,0),MATCH(入力!$D$9,データ!$H$2:$O$2,0))))</f>
        <v/>
      </c>
      <c r="D9" s="200"/>
      <c r="E9" s="200"/>
      <c r="F9" s="200"/>
      <c r="G9" s="201"/>
      <c r="H9" s="205" t="str">
        <f>IF(入力!$D$9="","",IF(INDEX(データ!$H$3:$O$35,MATCH("細目",データ!$G$3:$G$35,0),MATCH(入力!$D$9,データ!$H$2:$O$2,0))="","",INDEX(データ!$H$3:$O$35,MATCH("細目",データ!$G$3:$G$35,0),MATCH(入力!$D$9,データ!$H$2:$O$2,0))))</f>
        <v/>
      </c>
      <c r="I9" s="206"/>
      <c r="J9" s="207"/>
      <c r="K9" s="211" t="str">
        <f>IF(入力!$D$9="","",IF(INDEX(データ!$H$3:$O$35,MATCH("支払金額",データ!$G$3:$G$35,0),MATCH(入力!$D$9,データ!$H$2:$O$2,0))="","",INDEX(データ!$H$3:$O$35,MATCH("支払金額",データ!$G$3:$G$35,0),MATCH(入力!$D$9,データ!$H$2:$O$2,0))))</f>
        <v/>
      </c>
      <c r="L9" s="212"/>
      <c r="M9" s="212"/>
      <c r="N9" s="213"/>
      <c r="O9" s="214" t="str">
        <f>IF(入力!$D$9="","",IF(INDEX(データ!$H$3:$O$35,MATCH("源泉",データ!$G$3:$G$35,0),MATCH(入力!$D$9,データ!$H$2:$O$2,0))="","",INDEX(データ!$H$3:$O$35,MATCH("源泉",データ!$G$3:$G$35,0),MATCH(入力!$D$9,データ!$H$2:$O$2,0))))</f>
        <v/>
      </c>
      <c r="P9" s="215"/>
      <c r="Q9" s="216"/>
      <c r="R9" s="7"/>
      <c r="S9" s="7"/>
      <c r="T9" s="199" t="str">
        <f>IF(入力!$E$9="","",IF(INDEX(データ!$H$3:$O$35,MATCH("区分",データ!$G$3:$G$35,0),MATCH(入力!$E$9,データ!$H$2:$O$2,0))="","",INDEX(データ!$H$3:$O$35,MATCH("区分",データ!$G$3:$G$35,0),MATCH(入力!$E$9,データ!$H$2:$O$2,0))))</f>
        <v/>
      </c>
      <c r="U9" s="200"/>
      <c r="V9" s="200"/>
      <c r="W9" s="200"/>
      <c r="X9" s="201"/>
      <c r="Y9" s="205" t="str">
        <f>IF(入力!$E$9="","",IF(INDEX(データ!$H$3:$O$35,MATCH("細目",データ!$G$3:$G$35,0),MATCH(入力!$E$9,データ!$H$2:$O$2,0))="","",INDEX(データ!$H$3:$O$35,MATCH("細目",データ!$G$3:$G$35,0),MATCH(入力!$E$9,データ!$H$2:$O$2,0))))</f>
        <v/>
      </c>
      <c r="Z9" s="206"/>
      <c r="AA9" s="207"/>
      <c r="AB9" s="211" t="str">
        <f>IF(入力!$E$9="","",IF(INDEX(データ!$H$3:$O$35,MATCH("支払金額",データ!$G$3:$G$35,0),MATCH(入力!$E$9,データ!$H$2:$O$2,0))="","",INDEX(データ!$H$3:$O$35,MATCH("支払金額",データ!$G$3:$G$35,0),MATCH(入力!$E$9,データ!$H$2:$O$2,0))))</f>
        <v/>
      </c>
      <c r="AC9" s="212"/>
      <c r="AD9" s="212"/>
      <c r="AE9" s="213"/>
      <c r="AF9" s="214" t="str">
        <f>IF(入力!$E$9="","",IF(INDEX(データ!$H$3:$O$35,MATCH("源泉",データ!$G$3:$G$35,0),MATCH(入力!$E$9,データ!$H$2:$O$2,0))="","",INDEX(データ!$H$3:$O$35,MATCH("源泉",データ!$G$3:$G$35,0),MATCH(入力!$E$9,データ!$H$2:$O$2,0))))</f>
        <v/>
      </c>
      <c r="AG9" s="215"/>
      <c r="AH9" s="216"/>
      <c r="AI9" s="7"/>
    </row>
    <row r="10" spans="3:35" ht="11.45" customHeight="1" x14ac:dyDescent="0.15">
      <c r="C10" s="202"/>
      <c r="D10" s="203"/>
      <c r="E10" s="203"/>
      <c r="F10" s="203"/>
      <c r="G10" s="204"/>
      <c r="H10" s="208"/>
      <c r="I10" s="209"/>
      <c r="J10" s="210"/>
      <c r="K10" s="217" t="str">
        <f>IF(入力!$D$9="","",IF(INDEX(データ!$H$3:$O$35,MATCH("支払金額２",データ!$G$3:$G$35,0),MATCH(入力!$D$9,データ!$H$2:$O$2,0))="","",INDEX(データ!$H$3:$O$35,MATCH("支払金額２",データ!$G$3:$G$35,0),MATCH(入力!$D$9,データ!$H$2:$O$2,0))))</f>
        <v/>
      </c>
      <c r="L10" s="218"/>
      <c r="M10" s="218"/>
      <c r="N10" s="219"/>
      <c r="O10" s="217" t="str">
        <f>IF(入力!$D$9="","",IF(INDEX(データ!$H$3:$O$35,MATCH("源泉２",データ!$G$3:$G$35,0),MATCH(入力!$D$9,データ!$H$2:$O$2,0))="","",INDEX(データ!$H$3:$O$35,MATCH("源泉２",データ!$G$3:$G$35,0),MATCH(入力!$D$9,データ!$H$2:$O$2,0))))</f>
        <v/>
      </c>
      <c r="P10" s="218"/>
      <c r="Q10" s="220"/>
      <c r="R10" s="7"/>
      <c r="S10" s="7"/>
      <c r="T10" s="202"/>
      <c r="U10" s="203"/>
      <c r="V10" s="203"/>
      <c r="W10" s="203"/>
      <c r="X10" s="204"/>
      <c r="Y10" s="208"/>
      <c r="Z10" s="209"/>
      <c r="AA10" s="210"/>
      <c r="AB10" s="217" t="str">
        <f>IF(入力!$E$9="","",IF(INDEX(データ!$H$3:$O$35,MATCH("支払金額２",データ!$G$3:$G$35,0),MATCH(入力!$E$9,データ!$H$2:$O$2,0))="","",INDEX(データ!$H$3:$O$35,MATCH("支払金額２",データ!$G$3:$G$35,0),MATCH(入力!$E$9,データ!$H$2:$O$2,0))))</f>
        <v/>
      </c>
      <c r="AC10" s="218"/>
      <c r="AD10" s="218"/>
      <c r="AE10" s="219"/>
      <c r="AF10" s="217" t="str">
        <f>IF(入力!$E$9="","",IF(INDEX(データ!$H$3:$O$35,MATCH("源泉２",データ!$G$3:$G$35,0),MATCH(入力!$E$9,データ!$H$2:$O$2,0))="","",INDEX(データ!$H$3:$O$35,MATCH("源泉２",データ!$G$3:$G$35,0),MATCH(入力!$E$9,データ!$H$2:$O$2,0))))</f>
        <v/>
      </c>
      <c r="AG10" s="218"/>
      <c r="AH10" s="220"/>
      <c r="AI10" s="7"/>
    </row>
    <row r="11" spans="3:35" ht="11.1" customHeight="1" x14ac:dyDescent="0.15">
      <c r="C11" s="248" t="str">
        <f>IF(入力!$D$9="","",IF(INDEX(データ!$H$3:$O$35,MATCH("区分２",データ!$G$3:$G$35,0),MATCH(入力!$D$9,データ!$H$2:$O$2,0))="","",INDEX(データ!$H$3:$O$35,MATCH("区分２",データ!$G$3:$G$35,0),MATCH(入力!$D$9,データ!$H$2:$O$2,0))))</f>
        <v/>
      </c>
      <c r="D11" s="249"/>
      <c r="E11" s="249"/>
      <c r="F11" s="249"/>
      <c r="G11" s="250"/>
      <c r="H11" s="254" t="str">
        <f>IF(入力!$D$9="","",IF(INDEX(データ!$H$3:$O$35,MATCH("細目２",データ!$G$3:$G$35,0),MATCH(入力!$D$9,データ!$H$2:$O$2,0))="","",INDEX(データ!$H$3:$O$35,MATCH("細目２",データ!$G$3:$G$35,0),MATCH(入力!$D$9,データ!$H$2:$O$2,0))))</f>
        <v/>
      </c>
      <c r="I11" s="255"/>
      <c r="J11" s="256"/>
      <c r="K11" s="241" t="str">
        <f>IF(入力!$D$9="","",IF(INDEX(データ!$H$3:$O$35,MATCH("支払金額３",データ!$G$3:$G$35,0),MATCH(入力!$D$9,データ!$H$2:$O$2,0))="","",INDEX(データ!$H$3:$O$35,MATCH("支払金額３",データ!$G$3:$G$35,0),MATCH(入力!$D$9,データ!$H$2:$O$2,0))))</f>
        <v/>
      </c>
      <c r="L11" s="242"/>
      <c r="M11" s="242"/>
      <c r="N11" s="257"/>
      <c r="O11" s="241" t="str">
        <f>IF(入力!$D$9="","",IF(INDEX(データ!$H$3:$O$35,MATCH("源泉３",データ!$G$3:$G$35,0),MATCH(入力!$D$9,データ!$H$2:$O$2,0))="","",INDEX(データ!$H$3:$O$35,MATCH("源泉３",データ!$G$3:$G$35,0),MATCH(入力!$D$9,データ!$H$2:$O$2,0))))</f>
        <v/>
      </c>
      <c r="P11" s="242"/>
      <c r="Q11" s="243"/>
      <c r="R11" s="7"/>
      <c r="S11" s="7"/>
      <c r="T11" s="248" t="str">
        <f>IF(入力!$E$9="","",IF(INDEX(データ!$H$3:$O$35,MATCH("区分２",データ!$G$3:$G$35,0),MATCH(入力!$E$9,データ!$H$2:$O$2,0))="","",INDEX(データ!$H$3:$O$35,MATCH("区分２",データ!$G$3:$G$35,0),MATCH(入力!$E$9,データ!$H$2:$O$2,0))))</f>
        <v/>
      </c>
      <c r="U11" s="249"/>
      <c r="V11" s="249"/>
      <c r="W11" s="249"/>
      <c r="X11" s="250"/>
      <c r="Y11" s="254" t="str">
        <f>IF(入力!$E$9="","",IF(INDEX(データ!$H$3:$O$35,MATCH("細目２",データ!$G$3:$G$35,0),MATCH(入力!$E$9,データ!$H$2:$O$2,0))="","",INDEX(データ!$H$3:$O$35,MATCH("細目２",データ!$G$3:$G$35,0),MATCH(入力!$E$9,データ!$H$2:$O$2,0))))</f>
        <v/>
      </c>
      <c r="Z11" s="255"/>
      <c r="AA11" s="256"/>
      <c r="AB11" s="241" t="str">
        <f>IF(入力!$E$9="","",IF(INDEX(データ!$H$3:$O$35,MATCH("支払金額３",データ!$G$3:$G$35,0),MATCH(入力!$E$9,データ!$H$2:$O$2,0))="","",INDEX(データ!$H$3:$O$35,MATCH("支払金額３",データ!$G$3:$G$35,0),MATCH(入力!$E$9,データ!$H$2:$O$2,0))))</f>
        <v/>
      </c>
      <c r="AC11" s="242"/>
      <c r="AD11" s="242"/>
      <c r="AE11" s="257"/>
      <c r="AF11" s="241" t="str">
        <f>IF(入力!$E$9="","",IF(INDEX(データ!$H$3:$O$35,MATCH("源泉３",データ!$G$3:$G$35,0),MATCH(入力!$E$9,データ!$H$2:$O$2,0))="","",INDEX(データ!$H$3:$O$35,MATCH("源泉３",データ!$G$3:$G$35,0),MATCH(入力!$E$9,データ!$H$2:$O$2,0))))</f>
        <v/>
      </c>
      <c r="AG11" s="242"/>
      <c r="AH11" s="243"/>
      <c r="AI11" s="7"/>
    </row>
    <row r="12" spans="3:35" ht="11.1" customHeight="1" x14ac:dyDescent="0.15">
      <c r="C12" s="251"/>
      <c r="D12" s="252"/>
      <c r="E12" s="252"/>
      <c r="F12" s="252"/>
      <c r="G12" s="253"/>
      <c r="H12" s="208"/>
      <c r="I12" s="209"/>
      <c r="J12" s="210"/>
      <c r="K12" s="258" t="str">
        <f>IF(入力!$D$9="","",IF(INDEX(データ!$H$3:$O$35,MATCH("支払金額４",データ!$G$3:$G$35,0),MATCH(入力!$D$9,データ!$H$2:$O$2,0))="","",INDEX(データ!$H$3:$O$35,MATCH("支払金額４",データ!$G$3:$G$35,0),MATCH(入力!$D$9,データ!$H$2:$O$2,0))))</f>
        <v/>
      </c>
      <c r="L12" s="259"/>
      <c r="M12" s="259"/>
      <c r="N12" s="260"/>
      <c r="O12" s="258" t="str">
        <f>IF(入力!$D$9="","",IF(INDEX(データ!$H$3:$O$35,MATCH("源泉４",データ!$G$3:$G$35,0),MATCH(入力!$D$9,データ!$H$2:$O$2,0))="","",INDEX(データ!$H$3:$O$35,MATCH("源泉４",データ!$G$3:$G$35,0),MATCH(入力!$D$9,データ!$H$2:$O$2,0))))</f>
        <v/>
      </c>
      <c r="P12" s="259"/>
      <c r="Q12" s="261"/>
      <c r="R12" s="7"/>
      <c r="S12" s="7"/>
      <c r="T12" s="251"/>
      <c r="U12" s="252"/>
      <c r="V12" s="252"/>
      <c r="W12" s="252"/>
      <c r="X12" s="253"/>
      <c r="Y12" s="208"/>
      <c r="Z12" s="209"/>
      <c r="AA12" s="210"/>
      <c r="AB12" s="258" t="str">
        <f>IF(入力!$E$9="","",IF(INDEX(データ!$H$3:$O$35,MATCH("支払金額４",データ!$G$3:$G$35,0),MATCH(入力!$E$9,データ!$H$2:$O$2,0))="","",INDEX(データ!$H$3:$O$35,MATCH("支払金額４",データ!$G$3:$G$35,0),MATCH(入力!$E$9,データ!$H$2:$O$2,0))))</f>
        <v/>
      </c>
      <c r="AC12" s="259"/>
      <c r="AD12" s="259"/>
      <c r="AE12" s="260"/>
      <c r="AF12" s="258" t="str">
        <f>IF(入力!$E$9="","",IF(INDEX(データ!$H$3:$O$35,MATCH("源泉４",データ!$G$3:$G$35,0),MATCH(入力!$E$9,データ!$H$2:$O$2,0))="","",INDEX(データ!$H$3:$O$35,MATCH("源泉４",データ!$G$3:$G$35,0),MATCH(入力!$E$9,データ!$H$2:$O$2,0))))</f>
        <v/>
      </c>
      <c r="AG12" s="259"/>
      <c r="AH12" s="261"/>
      <c r="AI12" s="7"/>
    </row>
    <row r="13" spans="3:35" ht="11.1" customHeight="1" x14ac:dyDescent="0.15">
      <c r="C13" s="248" t="str">
        <f>IF(入力!$D$9="","",IF(INDEX(データ!$H$3:$O$35,MATCH("区分３",データ!$G$3:$G$35,0),MATCH(入力!$D$9,データ!$H$2:$O$2,0))="","",INDEX(データ!$H$3:$O$35,MATCH("区分３",データ!$G$3:$G$35,0),MATCH(入力!$D$9,データ!$H$2:$O$2,0))))</f>
        <v/>
      </c>
      <c r="D13" s="249"/>
      <c r="E13" s="249"/>
      <c r="F13" s="249"/>
      <c r="G13" s="250"/>
      <c r="H13" s="254" t="str">
        <f>IF(入力!$D$9="","",IF(INDEX(データ!$H$3:$O$35,MATCH("細目３",データ!$G$3:$G$35,0),MATCH(入力!$D$9,データ!$H$2:$O$2,0))="","",INDEX(データ!$H$3:$O$35,MATCH("細目３",データ!$G$3:$G$35,0),MATCH(入力!$D$9,データ!$H$2:$O$2,0))))</f>
        <v/>
      </c>
      <c r="I13" s="255"/>
      <c r="J13" s="256"/>
      <c r="K13" s="241" t="str">
        <f>IF(入力!$D$9="","",IF(INDEX(データ!$H$3:$O$35,MATCH("支払金額５",データ!$G$3:$G$35,0),MATCH(入力!$D$9,データ!$H$2:$O$2,0))="","",INDEX(データ!$H$3:$O$35,MATCH("支払金額５",データ!$G$3:$G$35,0),MATCH(入力!$D$9,データ!$H$2:$O$2,0))))</f>
        <v/>
      </c>
      <c r="L13" s="242"/>
      <c r="M13" s="242"/>
      <c r="N13" s="257"/>
      <c r="O13" s="241" t="str">
        <f>IF(入力!$D$9="","",IF(INDEX(データ!$H$3:$O$35,MATCH("源泉５",データ!$G$3:$G$35,0),MATCH(入力!$D$9,データ!$H$2:$O$2,0))="","",INDEX(データ!$H$3:$O$35,MATCH("源泉５",データ!$G$3:$G$35,0),MATCH(入力!$D$9,データ!$H$2:$O$2,0))))</f>
        <v/>
      </c>
      <c r="P13" s="242"/>
      <c r="Q13" s="243"/>
      <c r="R13" s="7"/>
      <c r="S13" s="7"/>
      <c r="T13" s="248" t="str">
        <f>IF(入力!$E$9="","",IF(INDEX(データ!$H$3:$O$35,MATCH("区分３",データ!$G$3:$G$35,0),MATCH(入力!$E$9,データ!$H$2:$O$2,0))="","",INDEX(データ!$H$3:$O$35,MATCH("区分３",データ!$G$3:$G$35,0),MATCH(入力!$E$9,データ!$H$2:$O$2,0))))</f>
        <v/>
      </c>
      <c r="U13" s="249"/>
      <c r="V13" s="249"/>
      <c r="W13" s="249"/>
      <c r="X13" s="250"/>
      <c r="Y13" s="254" t="str">
        <f>IF(入力!$E$9="","",IF(INDEX(データ!$H$3:$O$35,MATCH("細目３",データ!$G$3:$G$35,0),MATCH(入力!$E$9,データ!$H$2:$O$2,0))="","",INDEX(データ!$H$3:$O$35,MATCH("細目３",データ!$G$3:$G$35,0),MATCH(入力!$E$9,データ!$H$2:$O$2,0))))</f>
        <v/>
      </c>
      <c r="Z13" s="255"/>
      <c r="AA13" s="256"/>
      <c r="AB13" s="241" t="str">
        <f>IF(入力!$E$9="","",IF(INDEX(データ!$H$3:$O$35,MATCH("支払金額５",データ!$G$3:$G$35,0),MATCH(入力!$E$9,データ!$H$2:$O$2,0))="","",INDEX(データ!$H$3:$O$35,MATCH("支払金額５",データ!$G$3:$G$35,0),MATCH(入力!$E$9,データ!$H$2:$O$2,0))))</f>
        <v/>
      </c>
      <c r="AC13" s="242"/>
      <c r="AD13" s="242"/>
      <c r="AE13" s="257"/>
      <c r="AF13" s="241" t="str">
        <f>IF(入力!$E$9="","",IF(INDEX(データ!$H$3:$O$35,MATCH("源泉５",データ!$G$3:$G$35,0),MATCH(入力!$E$9,データ!$H$2:$O$2,0))="","",INDEX(データ!$H$3:$O$35,MATCH("源泉５",データ!$G$3:$G$35,0),MATCH(入力!$E$9,データ!$H$2:$O$2,0))))</f>
        <v/>
      </c>
      <c r="AG13" s="242"/>
      <c r="AH13" s="243"/>
      <c r="AI13" s="7"/>
    </row>
    <row r="14" spans="3:35" ht="11.1" customHeight="1" x14ac:dyDescent="0.15">
      <c r="C14" s="251"/>
      <c r="D14" s="252"/>
      <c r="E14" s="252"/>
      <c r="F14" s="252"/>
      <c r="G14" s="253"/>
      <c r="H14" s="208"/>
      <c r="I14" s="209"/>
      <c r="J14" s="210"/>
      <c r="K14" s="258" t="str">
        <f>IF(入力!$D$9="","",IF(INDEX(データ!$H$3:$O$35,MATCH("支払金額６",データ!$G$3:$G$35,0),MATCH(入力!$D$9,データ!$H$2:$O$2,0))="","",INDEX(データ!$H$3:$O$35,MATCH("支払金額６",データ!$G$3:$G$35,0),MATCH(入力!$D$9,データ!$H$2:$O$2,0))))</f>
        <v/>
      </c>
      <c r="L14" s="259"/>
      <c r="M14" s="259"/>
      <c r="N14" s="260"/>
      <c r="O14" s="258" t="str">
        <f>IF(入力!$D$9="","",IF(INDEX(データ!$H$3:$O$35,MATCH("源泉６",データ!$G$3:$G$35,0),MATCH(入力!$D$9,データ!$H$2:$O$2,0))="","",INDEX(データ!$H$3:$O$35,MATCH("源泉６",データ!$G$3:$G$35,0),MATCH(入力!$D$9,データ!$H$2:$O$2,0))))</f>
        <v/>
      </c>
      <c r="P14" s="259"/>
      <c r="Q14" s="261"/>
      <c r="R14" s="7"/>
      <c r="S14" s="7"/>
      <c r="T14" s="251"/>
      <c r="U14" s="252"/>
      <c r="V14" s="252"/>
      <c r="W14" s="252"/>
      <c r="X14" s="253"/>
      <c r="Y14" s="208"/>
      <c r="Z14" s="209"/>
      <c r="AA14" s="210"/>
      <c r="AB14" s="258" t="str">
        <f>IF(入力!$E$9="","",IF(INDEX(データ!$H$3:$O$35,MATCH("支払金額６",データ!$G$3:$G$35,0),MATCH(入力!$E$9,データ!$H$2:$O$2,0))="","",INDEX(データ!$H$3:$O$35,MATCH("支払金額６",データ!$G$3:$G$35,0),MATCH(入力!$E$9,データ!$H$2:$O$2,0))))</f>
        <v/>
      </c>
      <c r="AC14" s="259"/>
      <c r="AD14" s="259"/>
      <c r="AE14" s="260"/>
      <c r="AF14" s="258" t="str">
        <f>IF(入力!$E$9="","",IF(INDEX(データ!$H$3:$O$35,MATCH("源泉６",データ!$G$3:$G$35,0),MATCH(入力!$E$9,データ!$H$2:$O$2,0))="","",INDEX(データ!$H$3:$O$35,MATCH("源泉６",データ!$G$3:$G$35,0),MATCH(入力!$E$9,データ!$H$2:$O$2,0))))</f>
        <v/>
      </c>
      <c r="AG14" s="259"/>
      <c r="AH14" s="261"/>
      <c r="AI14" s="7"/>
    </row>
    <row r="15" spans="3:35" ht="11.1" customHeight="1" x14ac:dyDescent="0.15">
      <c r="C15" s="248" t="str">
        <f>IF(入力!$D$9="","",IF(INDEX(データ!$H$3:$O$35,MATCH("区分４",データ!$G$3:$G$35,0),MATCH(入力!$D$9,データ!$H$2:$O$2,0))="","",INDEX(データ!$H$3:$O$35,MATCH("区分４",データ!$G$3:$G$35,0),MATCH(入力!$D$9,データ!$H$2:$O$2,0))))</f>
        <v/>
      </c>
      <c r="D15" s="249"/>
      <c r="E15" s="249"/>
      <c r="F15" s="249"/>
      <c r="G15" s="250"/>
      <c r="H15" s="254" t="str">
        <f>IF(入力!$D$9="","",IF(INDEX(データ!$H$3:$O$35,MATCH("細目４",データ!$G$3:$G$35,0),MATCH(入力!$D$9,データ!$H$2:$O$2,0))="","",INDEX(データ!$H$3:$O$35,MATCH("細目４",データ!$G$3:$G$35,0),MATCH(入力!$D$9,データ!$H$2:$O$2,0))))</f>
        <v/>
      </c>
      <c r="I15" s="255"/>
      <c r="J15" s="256"/>
      <c r="K15" s="241" t="str">
        <f>IF(入力!$D$9="","",IF(INDEX(データ!$H$3:$O$35,MATCH("支払金額７",データ!$G$3:$G$35,0),MATCH(入力!$D$9,データ!$H$2:$O$2,0))="","",INDEX(データ!$H$3:$O$35,MATCH("支払金額７",データ!$G$3:$G$35,0),MATCH(入力!$D$9,データ!$H$2:$O$2,0))))</f>
        <v/>
      </c>
      <c r="L15" s="242"/>
      <c r="M15" s="242"/>
      <c r="N15" s="257"/>
      <c r="O15" s="241" t="str">
        <f>IF(入力!$D$9="","",IF(INDEX(データ!$H$3:$O$35,MATCH("源泉７",データ!$G$3:$G$35,0),MATCH(入力!$D$9,データ!$H$2:$O$2,0))="","",INDEX(データ!$H$3:$O$35,MATCH("源泉７",データ!$G$3:$G$35,0),MATCH(入力!$D$9,データ!$H$2:$O$2,0))))</f>
        <v/>
      </c>
      <c r="P15" s="242"/>
      <c r="Q15" s="243"/>
      <c r="R15" s="5"/>
      <c r="S15" s="5"/>
      <c r="T15" s="248" t="str">
        <f>IF(入力!$E$9="","",IF(INDEX(データ!$H$3:$O$35,MATCH("区分４",データ!$G$3:$G$35,0),MATCH(入力!$E$9,データ!$H$2:$O$2,0))="","",INDEX(データ!$H$3:$O$35,MATCH("区分４",データ!$G$3:$G$35,0),MATCH(入力!$E$9,データ!$H$2:$O$2,0))))</f>
        <v/>
      </c>
      <c r="U15" s="249"/>
      <c r="V15" s="249"/>
      <c r="W15" s="249"/>
      <c r="X15" s="250"/>
      <c r="Y15" s="254" t="str">
        <f>IF(入力!$E$9="","",IF(INDEX(データ!$H$3:$O$35,MATCH("細目４",データ!$G$3:$G$35,0),MATCH(入力!$E$9,データ!$H$2:$O$2,0))="","",INDEX(データ!$H$3:$O$35,MATCH("細目４",データ!$G$3:$G$35,0),MATCH(入力!$E$9,データ!$H$2:$O$2,0))))</f>
        <v/>
      </c>
      <c r="Z15" s="255"/>
      <c r="AA15" s="256"/>
      <c r="AB15" s="241" t="str">
        <f>IF(入力!$E$9="","",IF(INDEX(データ!$H$3:$O$35,MATCH("支払金額７",データ!$G$3:$G$35,0),MATCH(入力!$E$9,データ!$H$2:$O$2,0))="","",INDEX(データ!$H$3:$O$35,MATCH("支払金額７",データ!$G$3:$G$35,0),MATCH(入力!$E$9,データ!$H$2:$O$2,0))))</f>
        <v/>
      </c>
      <c r="AC15" s="242"/>
      <c r="AD15" s="242"/>
      <c r="AE15" s="257"/>
      <c r="AF15" s="241" t="str">
        <f>IF(入力!$E$9="","",IF(INDEX(データ!$H$3:$O$35,MATCH("源泉７",データ!$G$3:$G$35,0),MATCH(入力!$E$9,データ!$H$2:$O$2,0))="","",INDEX(データ!$H$3:$O$35,MATCH("源泉７",データ!$G$3:$G$35,0),MATCH(入力!$E$9,データ!$H$2:$O$2,0))))</f>
        <v/>
      </c>
      <c r="AG15" s="242"/>
      <c r="AH15" s="243"/>
      <c r="AI15" s="5"/>
    </row>
    <row r="16" spans="3:35" ht="11.1" customHeight="1" x14ac:dyDescent="0.15">
      <c r="C16" s="251"/>
      <c r="D16" s="252"/>
      <c r="E16" s="252"/>
      <c r="F16" s="252"/>
      <c r="G16" s="253"/>
      <c r="H16" s="208"/>
      <c r="I16" s="209"/>
      <c r="J16" s="210"/>
      <c r="K16" s="258" t="str">
        <f>IF(入力!$D$9="","",IF(INDEX(データ!$H$3:$O$35,MATCH("支払金額８",データ!$G$3:$G$35,0),MATCH(入力!$D$9,データ!$H$2:$O$2,0))="","",INDEX(データ!$H$3:$O$35,MATCH("支払金額８",データ!$G$3:$G$35,0),MATCH(入力!$D$9,データ!$H$2:$O$2,0))))</f>
        <v/>
      </c>
      <c r="L16" s="259"/>
      <c r="M16" s="259"/>
      <c r="N16" s="260"/>
      <c r="O16" s="258" t="str">
        <f>IF(入力!$D$9="","",IF(INDEX(データ!$H$3:$O$35,MATCH("源泉８",データ!$G$3:$G$35,0),MATCH(入力!$D$9,データ!$H$2:$O$2,0))="","",INDEX(データ!$H$3:$O$35,MATCH("源泉８",データ!$G$3:$G$35,0),MATCH(入力!$D$9,データ!$H$2:$O$2,0))))</f>
        <v/>
      </c>
      <c r="P16" s="259"/>
      <c r="Q16" s="261"/>
      <c r="R16" s="5"/>
      <c r="S16" s="5"/>
      <c r="T16" s="251"/>
      <c r="U16" s="252"/>
      <c r="V16" s="252"/>
      <c r="W16" s="252"/>
      <c r="X16" s="253"/>
      <c r="Y16" s="208"/>
      <c r="Z16" s="209"/>
      <c r="AA16" s="210"/>
      <c r="AB16" s="258" t="str">
        <f>IF(入力!$E$9="","",IF(INDEX(データ!$H$3:$O$35,MATCH("支払金額８",データ!$G$3:$G$35,0),MATCH(入力!$E$9,データ!$H$2:$O$2,0))="","",INDEX(データ!$H$3:$O$35,MATCH("支払金額８",データ!$G$3:$G$35,0),MATCH(入力!$E$9,データ!$H$2:$O$2,0))))</f>
        <v/>
      </c>
      <c r="AC16" s="259"/>
      <c r="AD16" s="259"/>
      <c r="AE16" s="260"/>
      <c r="AF16" s="258" t="str">
        <f>IF(入力!$E$9="","",IF(INDEX(データ!$H$3:$O$35,MATCH("源泉８",データ!$G$3:$G$35,0),MATCH(入力!$E$9,データ!$H$2:$O$2,0))="","",INDEX(データ!$H$3:$O$35,MATCH("源泉８",データ!$G$3:$G$35,0),MATCH(入力!$E$9,データ!$H$2:$O$2,0))))</f>
        <v/>
      </c>
      <c r="AG16" s="259"/>
      <c r="AH16" s="261"/>
      <c r="AI16" s="5"/>
    </row>
    <row r="17" spans="1:36" ht="11.1" customHeight="1" x14ac:dyDescent="0.15">
      <c r="C17" s="248" t="str">
        <f>IF(入力!$D$9="","",IF(INDEX(データ!$H$3:$O$35,MATCH("区分５",データ!$G$3:$G$35,0),MATCH(入力!$D$9,データ!$H$2:$O$2,0))="","",INDEX(データ!$H$3:$O$35,MATCH("区分５",データ!$G$3:$G$35,0),MATCH(入力!$D$9,データ!$H$2:$O$2,0))))</f>
        <v/>
      </c>
      <c r="D17" s="249"/>
      <c r="E17" s="249"/>
      <c r="F17" s="249"/>
      <c r="G17" s="250"/>
      <c r="H17" s="254" t="str">
        <f>IF(入力!$D$9="","",IF(INDEX(データ!$H$3:$O$35,MATCH("細目５",データ!$G$3:$G$35,0),MATCH(入力!$D$9,データ!$H$2:$O$2,0))="","",INDEX(データ!$H$3:$O$35,MATCH("細目５",データ!$G$3:$G$35,0),MATCH(入力!$D$9,データ!$H$2:$O$2,0))))</f>
        <v/>
      </c>
      <c r="I17" s="255"/>
      <c r="J17" s="256"/>
      <c r="K17" s="241" t="str">
        <f>IF(入力!$D$9="","",IF(INDEX(データ!$H$3:$O$35,MATCH("支払金額９",データ!$G$3:$G$35,0),MATCH(入力!$D$9,データ!$H$2:$O$2,0))="","",INDEX(データ!$H$3:$O$35,MATCH("支払金額９",データ!$G$3:$G$35,0),MATCH(入力!$D$9,データ!$H$2:$O$2,0))))</f>
        <v/>
      </c>
      <c r="L17" s="242"/>
      <c r="M17" s="242"/>
      <c r="N17" s="257"/>
      <c r="O17" s="241" t="str">
        <f>IF(入力!$D$9="","",IF(INDEX(データ!$H$3:$O$35,MATCH("源泉９",データ!$G$3:$G$35,0),MATCH(入力!$D$9,データ!$H$2:$O$2,0))="","",INDEX(データ!$H$3:$O$35,MATCH("源泉９",データ!$G$3:$G$35,0),MATCH(入力!$D$9,データ!$H$2:$O$2,0))))</f>
        <v/>
      </c>
      <c r="P17" s="242"/>
      <c r="Q17" s="243"/>
      <c r="R17" s="5"/>
      <c r="S17" s="5"/>
      <c r="T17" s="248" t="str">
        <f>IF(入力!$E$9="","",IF(INDEX(データ!$H$3:$O$35,MATCH("区分５",データ!$G$3:$G$35,0),MATCH(入力!$E$9,データ!$H$2:$O$2,0))="","",INDEX(データ!$H$3:$O$35,MATCH("区分５",データ!$G$3:$G$35,0),MATCH(入力!$E$9,データ!$H$2:$O$2,0))))</f>
        <v/>
      </c>
      <c r="U17" s="249"/>
      <c r="V17" s="249"/>
      <c r="W17" s="249"/>
      <c r="X17" s="250"/>
      <c r="Y17" s="254" t="str">
        <f>IF(入力!$E$9="","",IF(INDEX(データ!$H$3:$O$35,MATCH("細目５",データ!$G$3:$G$35,0),MATCH(入力!$E$9,データ!$H$2:$O$2,0))="","",INDEX(データ!$H$3:$O$35,MATCH("細目５",データ!$G$3:$G$35,0),MATCH(入力!$E$9,データ!$H$2:$O$2,0))))</f>
        <v/>
      </c>
      <c r="Z17" s="255"/>
      <c r="AA17" s="256"/>
      <c r="AB17" s="241" t="str">
        <f>IF(入力!$E$9="","",IF(INDEX(データ!$H$3:$O$35,MATCH("支払金額９",データ!$G$3:$G$35,0),MATCH(入力!$E$9,データ!$H$2:$O$2,0))="","",INDEX(データ!$H$3:$O$35,MATCH("支払金額９",データ!$G$3:$G$35,0),MATCH(入力!$E$9,データ!$H$2:$O$2,0))))</f>
        <v/>
      </c>
      <c r="AC17" s="242"/>
      <c r="AD17" s="242"/>
      <c r="AE17" s="257"/>
      <c r="AF17" s="241" t="str">
        <f>IF(入力!$E$9="","",IF(INDEX(データ!$H$3:$O$35,MATCH("源泉９",データ!$G$3:$G$35,0),MATCH(入力!$E$9,データ!$H$2:$O$2,0))="","",INDEX(データ!$H$3:$O$35,MATCH("源泉９",データ!$G$3:$G$35,0),MATCH(入力!$E$9,データ!$H$2:$O$2,0))))</f>
        <v/>
      </c>
      <c r="AG17" s="242"/>
      <c r="AH17" s="243"/>
      <c r="AI17" s="5"/>
    </row>
    <row r="18" spans="1:36" ht="11.1" customHeight="1" x14ac:dyDescent="0.15">
      <c r="C18" s="262"/>
      <c r="D18" s="263"/>
      <c r="E18" s="263"/>
      <c r="F18" s="263"/>
      <c r="G18" s="264"/>
      <c r="H18" s="265"/>
      <c r="I18" s="266"/>
      <c r="J18" s="267"/>
      <c r="K18" s="286" t="str">
        <f>IF(入力!$D$9="","",IF(INDEX(データ!$H$3:$O$35,MATCH("支払金額１０",データ!$G$3:$G$35,0),MATCH(入力!$D$9,データ!$H$2:$O$2,0))="","",INDEX(データ!$H$3:$O$35,MATCH("支払金額１０",データ!$G$3:$G$35,0),MATCH(入力!$D$9,データ!$H$2:$O$2,0))))</f>
        <v/>
      </c>
      <c r="L18" s="287"/>
      <c r="M18" s="287"/>
      <c r="N18" s="288"/>
      <c r="O18" s="286" t="str">
        <f>IF(入力!$D$9="","",IF(INDEX(データ!$H$3:$O$35,MATCH("源泉１０",データ!$G$3:$G$35,0),MATCH(入力!$D$9,データ!$H$2:$O$2,0))="","",INDEX(データ!$H$3:$O$35,MATCH("源泉１０",データ!$G$3:$G$35,0),MATCH(入力!$D$9,データ!$H$2:$O$2,0))))</f>
        <v/>
      </c>
      <c r="P18" s="287"/>
      <c r="Q18" s="289"/>
      <c r="R18" s="5"/>
      <c r="S18" s="5"/>
      <c r="T18" s="262"/>
      <c r="U18" s="263"/>
      <c r="V18" s="263"/>
      <c r="W18" s="263"/>
      <c r="X18" s="264"/>
      <c r="Y18" s="265"/>
      <c r="Z18" s="266"/>
      <c r="AA18" s="267"/>
      <c r="AB18" s="286" t="str">
        <f>IF(入力!$E$9="","",IF(INDEX(データ!$H$3:$O$35,MATCH("支払金額１０",データ!$G$3:$G$35,0),MATCH(入力!$E$9,データ!$H$2:$O$2,0))="","",INDEX(データ!$H$3:$O$35,MATCH("支払金額１０",データ!$G$3:$G$35,0),MATCH(入力!$E$9,データ!$H$2:$O$2,0))))</f>
        <v/>
      </c>
      <c r="AC18" s="287"/>
      <c r="AD18" s="287"/>
      <c r="AE18" s="288"/>
      <c r="AF18" s="286" t="str">
        <f>IF(入力!$E$9="","",IF(INDEX(データ!$H$3:$O$35,MATCH("源泉１０",データ!$G$3:$G$35,0),MATCH(入力!$E$9,データ!$H$2:$O$2,0))="","",INDEX(データ!$H$3:$O$35,MATCH("源泉１０",データ!$G$3:$G$35,0),MATCH(入力!$E$9,データ!$H$2:$O$2,0))))</f>
        <v/>
      </c>
      <c r="AG18" s="287"/>
      <c r="AH18" s="289"/>
      <c r="AI18" s="5"/>
    </row>
    <row r="19" spans="1:36" ht="24.95" customHeight="1" x14ac:dyDescent="0.15">
      <c r="C19" s="42" t="s">
        <v>5</v>
      </c>
      <c r="D19" s="139" t="str">
        <f>IF(入力!$D$9="","",IF(INDEX(データ!$H$3:$O$35,MATCH("摘要",データ!$G$3:$G$35,0),MATCH(入力!$D$9,データ!$H$2:$O$2,0))="","",INDEX(データ!$H$3:$O$35,MATCH("摘要",データ!$G$3:$G$35,0),MATCH(入力!$D$9,データ!$H$2:$O$2,0))))</f>
        <v/>
      </c>
      <c r="E19" s="139"/>
      <c r="F19" s="139"/>
      <c r="G19" s="139"/>
      <c r="H19" s="139"/>
      <c r="I19" s="139"/>
      <c r="J19" s="139"/>
      <c r="K19" s="139"/>
      <c r="L19" s="139"/>
      <c r="M19" s="139"/>
      <c r="N19" s="139"/>
      <c r="O19" s="139"/>
      <c r="P19" s="139"/>
      <c r="Q19" s="273"/>
      <c r="R19" s="6"/>
      <c r="S19" s="6"/>
      <c r="T19" s="42" t="s">
        <v>5</v>
      </c>
      <c r="U19" s="139" t="str">
        <f>IF(入力!$E$9="","",IF(INDEX(データ!$H$3:$O$35,MATCH("摘要",データ!$G$3:$G$35,0),MATCH(入力!$E$9,データ!$H$2:$O$2,0))="","",INDEX(データ!$H$3:$O$35,MATCH("摘要",データ!$G$3:$G$35,0),MATCH(入力!$E$9,データ!$H$2:$O$2,0))))</f>
        <v/>
      </c>
      <c r="V19" s="139"/>
      <c r="W19" s="139"/>
      <c r="X19" s="139"/>
      <c r="Y19" s="139"/>
      <c r="Z19" s="139"/>
      <c r="AA19" s="139"/>
      <c r="AB19" s="139"/>
      <c r="AC19" s="139"/>
      <c r="AD19" s="139"/>
      <c r="AE19" s="139"/>
      <c r="AF19" s="139"/>
      <c r="AG19" s="139"/>
      <c r="AH19" s="273"/>
      <c r="AI19" s="6"/>
    </row>
    <row r="20" spans="1:36" ht="11.1" customHeight="1" x14ac:dyDescent="0.15">
      <c r="C20" s="280" t="s">
        <v>6</v>
      </c>
      <c r="D20" s="283" t="s">
        <v>7</v>
      </c>
      <c r="E20" s="284"/>
      <c r="F20" s="284"/>
      <c r="G20" s="284"/>
      <c r="H20" s="285"/>
      <c r="I20" s="239" t="str">
        <f>IF(入力!$D$21="","",入力!$D$21)</f>
        <v/>
      </c>
      <c r="J20" s="148"/>
      <c r="K20" s="148"/>
      <c r="L20" s="148"/>
      <c r="M20" s="148"/>
      <c r="N20" s="148"/>
      <c r="O20" s="148"/>
      <c r="P20" s="148"/>
      <c r="Q20" s="149"/>
      <c r="R20" s="3"/>
      <c r="S20" s="3"/>
      <c r="T20" s="280" t="s">
        <v>6</v>
      </c>
      <c r="U20" s="283" t="s">
        <v>7</v>
      </c>
      <c r="V20" s="284"/>
      <c r="W20" s="284"/>
      <c r="X20" s="284"/>
      <c r="Y20" s="285"/>
      <c r="Z20" s="239" t="str">
        <f>IF(入力!$D$21="","",入力!$D$21)</f>
        <v/>
      </c>
      <c r="AA20" s="148"/>
      <c r="AB20" s="148"/>
      <c r="AC20" s="148"/>
      <c r="AD20" s="148"/>
      <c r="AE20" s="148"/>
      <c r="AF20" s="148"/>
      <c r="AG20" s="148"/>
      <c r="AH20" s="149"/>
      <c r="AI20" s="3"/>
    </row>
    <row r="21" spans="1:36" ht="11.1" customHeight="1" x14ac:dyDescent="0.15">
      <c r="C21" s="281"/>
      <c r="D21" s="290" t="s">
        <v>1</v>
      </c>
      <c r="E21" s="291"/>
      <c r="F21" s="291"/>
      <c r="G21" s="291"/>
      <c r="H21" s="292"/>
      <c r="I21" s="240"/>
      <c r="J21" s="150"/>
      <c r="K21" s="150"/>
      <c r="L21" s="150"/>
      <c r="M21" s="150"/>
      <c r="N21" s="150"/>
      <c r="O21" s="150"/>
      <c r="P21" s="150"/>
      <c r="Q21" s="151"/>
      <c r="R21" s="3"/>
      <c r="S21" s="3"/>
      <c r="T21" s="281"/>
      <c r="U21" s="290" t="s">
        <v>1</v>
      </c>
      <c r="V21" s="291"/>
      <c r="W21" s="291"/>
      <c r="X21" s="291"/>
      <c r="Y21" s="292"/>
      <c r="Z21" s="240"/>
      <c r="AA21" s="150"/>
      <c r="AB21" s="150"/>
      <c r="AC21" s="150"/>
      <c r="AD21" s="150"/>
      <c r="AE21" s="150"/>
      <c r="AF21" s="150"/>
      <c r="AG21" s="150"/>
      <c r="AH21" s="151"/>
      <c r="AI21" s="3"/>
    </row>
    <row r="22" spans="1:36" ht="11.1" customHeight="1" x14ac:dyDescent="0.15">
      <c r="C22" s="281"/>
      <c r="D22" s="158" t="s">
        <v>3</v>
      </c>
      <c r="E22" s="159"/>
      <c r="F22" s="159"/>
      <c r="G22" s="159"/>
      <c r="H22" s="160"/>
      <c r="I22" s="227" t="str">
        <f>IF(入力!$D$19="","",入力!$D$19)</f>
        <v/>
      </c>
      <c r="J22" s="228"/>
      <c r="K22" s="228"/>
      <c r="L22" s="228"/>
      <c r="M22" s="228"/>
      <c r="N22" s="234" t="s">
        <v>34</v>
      </c>
      <c r="O22" s="277" t="str">
        <f>IF(入力!$D$23="","",入力!$D$23)</f>
        <v/>
      </c>
      <c r="P22" s="277"/>
      <c r="Q22" s="278"/>
      <c r="R22" s="3"/>
      <c r="S22" s="3"/>
      <c r="T22" s="281"/>
      <c r="U22" s="158" t="s">
        <v>3</v>
      </c>
      <c r="V22" s="159"/>
      <c r="W22" s="159"/>
      <c r="X22" s="159"/>
      <c r="Y22" s="160"/>
      <c r="Z22" s="227" t="str">
        <f>IF(入力!$D$19="","",入力!$D$19)</f>
        <v/>
      </c>
      <c r="AA22" s="228"/>
      <c r="AB22" s="228"/>
      <c r="AC22" s="228"/>
      <c r="AD22" s="228"/>
      <c r="AE22" s="234" t="s">
        <v>34</v>
      </c>
      <c r="AF22" s="277" t="str">
        <f>IF(入力!$D$23="","",入力!$D$23)</f>
        <v/>
      </c>
      <c r="AG22" s="277"/>
      <c r="AH22" s="278"/>
      <c r="AI22" s="3"/>
    </row>
    <row r="23" spans="1:36" ht="11.1" customHeight="1" x14ac:dyDescent="0.15">
      <c r="C23" s="282"/>
      <c r="D23" s="177" t="s">
        <v>4</v>
      </c>
      <c r="E23" s="178"/>
      <c r="F23" s="178"/>
      <c r="G23" s="178"/>
      <c r="H23" s="179"/>
      <c r="I23" s="274"/>
      <c r="J23" s="275"/>
      <c r="K23" s="275"/>
      <c r="L23" s="275"/>
      <c r="M23" s="275"/>
      <c r="N23" s="276"/>
      <c r="O23" s="173"/>
      <c r="P23" s="173"/>
      <c r="Q23" s="279"/>
      <c r="R23" s="3"/>
      <c r="S23" s="3"/>
      <c r="T23" s="282"/>
      <c r="U23" s="177" t="s">
        <v>4</v>
      </c>
      <c r="V23" s="178"/>
      <c r="W23" s="178"/>
      <c r="X23" s="178"/>
      <c r="Y23" s="179"/>
      <c r="Z23" s="274"/>
      <c r="AA23" s="275"/>
      <c r="AB23" s="275"/>
      <c r="AC23" s="275"/>
      <c r="AD23" s="275"/>
      <c r="AE23" s="276"/>
      <c r="AF23" s="173"/>
      <c r="AG23" s="173"/>
      <c r="AH23" s="279"/>
      <c r="AI23" s="3"/>
    </row>
    <row r="24" spans="1:36" ht="5.0999999999999996" customHeight="1" x14ac:dyDescent="0.15">
      <c r="C24" s="10"/>
      <c r="D24" s="10"/>
      <c r="E24" s="10"/>
      <c r="F24" s="10"/>
      <c r="G24" s="10"/>
      <c r="H24" s="10"/>
      <c r="I24" s="10"/>
      <c r="J24" s="11"/>
      <c r="K24" s="11"/>
      <c r="L24" s="34"/>
      <c r="M24" s="34"/>
      <c r="N24" s="34"/>
      <c r="O24" s="34"/>
      <c r="P24" s="34"/>
      <c r="Q24" s="35"/>
      <c r="R24" s="3"/>
      <c r="S24" s="3"/>
      <c r="T24" s="10"/>
      <c r="U24" s="10"/>
      <c r="V24" s="10"/>
      <c r="W24" s="10"/>
      <c r="X24" s="10"/>
      <c r="Y24" s="10"/>
      <c r="Z24" s="10"/>
      <c r="AA24" s="11"/>
      <c r="AB24" s="11"/>
      <c r="AC24" s="34"/>
      <c r="AD24" s="34"/>
      <c r="AE24" s="34"/>
      <c r="AF24" s="34"/>
      <c r="AG24" s="34"/>
      <c r="AH24" s="35"/>
      <c r="AI24" s="3"/>
    </row>
    <row r="25" spans="1:36" ht="14.1" customHeight="1" x14ac:dyDescent="0.15">
      <c r="A25" s="12"/>
      <c r="C25" s="47" t="s">
        <v>26</v>
      </c>
      <c r="D25" s="40" t="s">
        <v>31</v>
      </c>
      <c r="E25" s="268" t="str">
        <f>IF(入力!$D$27="","",入力!$D$27)</f>
        <v/>
      </c>
      <c r="F25" s="268"/>
      <c r="G25" s="268"/>
      <c r="H25" s="268"/>
      <c r="I25" s="268"/>
      <c r="J25" s="269"/>
      <c r="K25" s="41" t="s">
        <v>33</v>
      </c>
      <c r="L25" s="268" t="str">
        <f>IF(入力!$G$27="","",入力!$G$27)</f>
        <v/>
      </c>
      <c r="M25" s="268"/>
      <c r="N25" s="268"/>
      <c r="O25" s="270"/>
      <c r="P25" s="271" t="s">
        <v>36</v>
      </c>
      <c r="Q25" s="272"/>
      <c r="R25" s="3"/>
      <c r="S25" s="3"/>
      <c r="T25" s="47" t="s">
        <v>26</v>
      </c>
      <c r="U25" s="40" t="s">
        <v>31</v>
      </c>
      <c r="V25" s="268" t="str">
        <f>IF(入力!$D$27="","",入力!$D$27)</f>
        <v/>
      </c>
      <c r="W25" s="268"/>
      <c r="X25" s="268"/>
      <c r="Y25" s="268"/>
      <c r="Z25" s="268"/>
      <c r="AA25" s="269"/>
      <c r="AB25" s="41" t="s">
        <v>33</v>
      </c>
      <c r="AC25" s="268" t="str">
        <f>IF(入力!$G$27="","",入力!$G$27)</f>
        <v/>
      </c>
      <c r="AD25" s="268"/>
      <c r="AE25" s="268"/>
      <c r="AF25" s="270"/>
      <c r="AG25" s="271" t="s">
        <v>36</v>
      </c>
      <c r="AH25" s="272"/>
      <c r="AI25" s="3"/>
    </row>
    <row r="26" spans="1:36" ht="5.0999999999999996" customHeight="1" x14ac:dyDescent="0.15">
      <c r="A26" s="12"/>
      <c r="C26" s="10"/>
      <c r="D26" s="10"/>
      <c r="E26" s="10"/>
      <c r="F26" s="10"/>
      <c r="G26" s="10"/>
      <c r="H26" s="10"/>
      <c r="I26" s="10"/>
      <c r="J26" s="11"/>
      <c r="K26" s="11"/>
      <c r="L26" s="11"/>
      <c r="M26" s="11"/>
      <c r="N26" s="3"/>
      <c r="O26" s="39"/>
      <c r="P26" s="3"/>
      <c r="Q26" s="3"/>
      <c r="R26" s="3"/>
      <c r="S26" s="3"/>
      <c r="T26" s="10"/>
      <c r="U26" s="10"/>
      <c r="V26" s="10"/>
      <c r="W26" s="11"/>
      <c r="X26" s="11"/>
      <c r="Y26" s="11"/>
      <c r="Z26" s="11"/>
      <c r="AA26" s="3"/>
      <c r="AB26" s="3"/>
      <c r="AC26" s="3"/>
      <c r="AD26" s="3"/>
      <c r="AE26" s="3"/>
      <c r="AF26" s="3"/>
      <c r="AG26" s="3"/>
      <c r="AH26" s="3"/>
      <c r="AI26" s="3"/>
    </row>
    <row r="27" spans="1:36" ht="8.25" customHeight="1" x14ac:dyDescent="0.15">
      <c r="A27" s="12"/>
      <c r="B27" s="12"/>
      <c r="C27" s="10"/>
      <c r="D27" s="10"/>
      <c r="E27" s="10"/>
      <c r="F27" s="10"/>
      <c r="G27" s="10"/>
      <c r="H27" s="10"/>
      <c r="I27" s="10"/>
      <c r="J27" s="11"/>
      <c r="K27" s="11"/>
      <c r="L27" s="11"/>
      <c r="M27" s="11"/>
      <c r="N27" s="3"/>
      <c r="O27" s="3"/>
      <c r="P27" s="3"/>
      <c r="Q27" s="3"/>
      <c r="R27" s="3"/>
      <c r="S27" s="3"/>
      <c r="T27" s="10"/>
      <c r="U27" s="10"/>
      <c r="V27" s="10"/>
      <c r="W27" s="11"/>
      <c r="X27" s="11"/>
      <c r="Y27" s="11"/>
      <c r="Z27" s="11"/>
      <c r="AA27" s="3"/>
      <c r="AB27" s="3"/>
      <c r="AC27" s="3"/>
      <c r="AD27" s="3"/>
      <c r="AE27" s="3"/>
      <c r="AF27" s="3"/>
      <c r="AG27" s="3"/>
      <c r="AH27" s="3"/>
      <c r="AI27" s="3"/>
      <c r="AJ27" s="12"/>
    </row>
    <row r="28" spans="1:36" ht="18.600000000000001" customHeight="1" x14ac:dyDescent="0.15">
      <c r="A28" s="12"/>
      <c r="B28" s="12"/>
      <c r="C28" s="12"/>
      <c r="D28" s="12"/>
      <c r="E28" s="12"/>
      <c r="F28" s="12"/>
      <c r="G28" s="12"/>
      <c r="H28" s="12"/>
      <c r="I28" s="12"/>
      <c r="J28" s="12"/>
      <c r="K28" s="12"/>
      <c r="R28" s="12"/>
      <c r="AI28" s="12"/>
    </row>
    <row r="29" spans="1:36" ht="14.25" x14ac:dyDescent="0.15">
      <c r="C29" s="13"/>
      <c r="D29" s="46" t="str">
        <f>入力!C4</f>
        <v>令和</v>
      </c>
      <c r="E29" s="14"/>
      <c r="F29" s="236" t="str">
        <f>IF(入力!$D$4="","",入力!$D$4)</f>
        <v/>
      </c>
      <c r="G29" s="236"/>
      <c r="H29" s="45" t="s">
        <v>28</v>
      </c>
      <c r="I29" s="13"/>
      <c r="J29" s="44"/>
      <c r="K29" s="37"/>
      <c r="L29" s="36"/>
      <c r="M29" s="13"/>
      <c r="N29" s="13"/>
      <c r="O29" s="13"/>
      <c r="P29" s="13"/>
      <c r="Q29" s="14" t="s">
        <v>29</v>
      </c>
      <c r="R29" s="38"/>
      <c r="S29" s="2"/>
      <c r="T29" s="13"/>
      <c r="U29" s="46" t="str">
        <f>入力!C4</f>
        <v>令和</v>
      </c>
      <c r="V29" s="14"/>
      <c r="W29" s="236" t="str">
        <f>IF(入力!$D$4="","",入力!$D$4)</f>
        <v/>
      </c>
      <c r="X29" s="236"/>
      <c r="Y29" s="45" t="s">
        <v>28</v>
      </c>
      <c r="Z29" s="13"/>
      <c r="AA29" s="44"/>
      <c r="AB29" s="37"/>
      <c r="AC29" s="36"/>
      <c r="AD29" s="13"/>
      <c r="AE29" s="13"/>
      <c r="AF29" s="13"/>
      <c r="AG29" s="13"/>
      <c r="AH29" s="14" t="s">
        <v>29</v>
      </c>
      <c r="AI29" s="2"/>
    </row>
    <row r="30" spans="1:36" ht="6.95" customHeight="1" x14ac:dyDescent="0.15">
      <c r="R30" s="12"/>
    </row>
    <row r="31" spans="1:36" ht="11.1" customHeight="1" x14ac:dyDescent="0.15">
      <c r="C31" s="297" t="s">
        <v>0</v>
      </c>
      <c r="D31" s="145" t="s">
        <v>8</v>
      </c>
      <c r="E31" s="146"/>
      <c r="F31" s="146"/>
      <c r="G31" s="146"/>
      <c r="H31" s="147"/>
      <c r="I31" s="239" t="str">
        <f>IF(入力!$D$10="","",IF(INDEX(データ!$H$3:$O$35,MATCH("住所",データ!$G$3:$G$35,0),MATCH(入力!$D$10,データ!$H$2:$O$2,0))="","",INDEX(データ!$H$3:$O$35,MATCH("住所",データ!$G$3:$G$35,0),MATCH(入力!$D$10,データ!$H$2:$O$2,0))))</f>
        <v/>
      </c>
      <c r="J31" s="148"/>
      <c r="K31" s="148"/>
      <c r="L31" s="148"/>
      <c r="M31" s="148"/>
      <c r="N31" s="148"/>
      <c r="O31" s="148"/>
      <c r="P31" s="148"/>
      <c r="Q31" s="149"/>
      <c r="R31" s="3"/>
      <c r="S31" s="3"/>
      <c r="T31" s="297" t="s">
        <v>0</v>
      </c>
      <c r="U31" s="145" t="s">
        <v>8</v>
      </c>
      <c r="V31" s="146"/>
      <c r="W31" s="146"/>
      <c r="X31" s="146"/>
      <c r="Y31" s="147"/>
      <c r="Z31" s="239" t="str">
        <f>IF(入力!$E$10="","",IF(INDEX(データ!$H$3:$O$35,MATCH("住所",データ!$G$3:$G$35,0),MATCH(入力!$E$10,データ!$H$2:$O$2,0))="","",INDEX(データ!$H$3:$O$35,MATCH("住所",データ!$G$3:$G$35,0),MATCH(入力!$E$10,データ!$H$2:$O$2,0))))</f>
        <v/>
      </c>
      <c r="AA31" s="148"/>
      <c r="AB31" s="148"/>
      <c r="AC31" s="148"/>
      <c r="AD31" s="148"/>
      <c r="AE31" s="148"/>
      <c r="AF31" s="148"/>
      <c r="AG31" s="148"/>
      <c r="AH31" s="149"/>
      <c r="AI31" s="3"/>
    </row>
    <row r="32" spans="1:36" ht="11.1" customHeight="1" x14ac:dyDescent="0.15">
      <c r="C32" s="298"/>
      <c r="D32" s="152" t="s">
        <v>1</v>
      </c>
      <c r="E32" s="153"/>
      <c r="F32" s="153"/>
      <c r="G32" s="153"/>
      <c r="H32" s="154"/>
      <c r="I32" s="229"/>
      <c r="J32" s="230"/>
      <c r="K32" s="230"/>
      <c r="L32" s="230"/>
      <c r="M32" s="230"/>
      <c r="N32" s="230"/>
      <c r="O32" s="230"/>
      <c r="P32" s="230"/>
      <c r="Q32" s="293"/>
      <c r="R32" s="3"/>
      <c r="S32" s="3"/>
      <c r="T32" s="298"/>
      <c r="U32" s="152" t="s">
        <v>1</v>
      </c>
      <c r="V32" s="153"/>
      <c r="W32" s="153"/>
      <c r="X32" s="153"/>
      <c r="Y32" s="154"/>
      <c r="Z32" s="229"/>
      <c r="AA32" s="230"/>
      <c r="AB32" s="230"/>
      <c r="AC32" s="230"/>
      <c r="AD32" s="230"/>
      <c r="AE32" s="230"/>
      <c r="AF32" s="230"/>
      <c r="AG32" s="230"/>
      <c r="AH32" s="293"/>
      <c r="AI32" s="3"/>
    </row>
    <row r="33" spans="3:35" ht="11.1" customHeight="1" x14ac:dyDescent="0.15">
      <c r="C33" s="299" t="s">
        <v>2</v>
      </c>
      <c r="D33" s="223" t="s">
        <v>3</v>
      </c>
      <c r="E33" s="224"/>
      <c r="F33" s="224"/>
      <c r="G33" s="224"/>
      <c r="H33" s="301"/>
      <c r="I33" s="227" t="str">
        <f>IF(入力!$D$10="","",IF(INDEX(データ!$H$3:$O$35,MATCH("名称",データ!$G$3:$G$35,0),MATCH(入力!$D$10,データ!$H$2:$O$2,0))="","",INDEX(データ!$H$3:$O$35,MATCH("名称",データ!$G$3:$G$35,0),MATCH(入力!$D$10,データ!$H$2:$O$2,0))))</f>
        <v/>
      </c>
      <c r="J33" s="228"/>
      <c r="K33" s="228"/>
      <c r="L33" s="228"/>
      <c r="M33" s="228"/>
      <c r="N33" s="228"/>
      <c r="O33" s="228"/>
      <c r="P33" s="228"/>
      <c r="Q33" s="294"/>
      <c r="R33" s="4"/>
      <c r="S33" s="4"/>
      <c r="T33" s="299" t="s">
        <v>2</v>
      </c>
      <c r="U33" s="223" t="s">
        <v>3</v>
      </c>
      <c r="V33" s="224"/>
      <c r="W33" s="224"/>
      <c r="X33" s="224"/>
      <c r="Y33" s="301"/>
      <c r="Z33" s="227" t="str">
        <f>IF(入力!$E$10="","",IF(INDEX(データ!$H$3:$O$35,MATCH("名称",データ!$G$3:$G$35,0),MATCH(入力!$E$10,データ!$H$2:$O$2,0))="","",INDEX(データ!$H$3:$O$35,MATCH("名称",データ!$G$3:$G$35,0),MATCH(入力!$E$10,データ!$H$2:$O$2,0))))</f>
        <v/>
      </c>
      <c r="AA33" s="228"/>
      <c r="AB33" s="228"/>
      <c r="AC33" s="228"/>
      <c r="AD33" s="228"/>
      <c r="AE33" s="228"/>
      <c r="AF33" s="228"/>
      <c r="AG33" s="228"/>
      <c r="AH33" s="294"/>
      <c r="AI33" s="4"/>
    </row>
    <row r="34" spans="3:35" ht="11.1" customHeight="1" x14ac:dyDescent="0.15">
      <c r="C34" s="300"/>
      <c r="D34" s="185" t="s">
        <v>4</v>
      </c>
      <c r="E34" s="186"/>
      <c r="F34" s="186"/>
      <c r="G34" s="186"/>
      <c r="H34" s="302"/>
      <c r="I34" s="274"/>
      <c r="J34" s="275"/>
      <c r="K34" s="275"/>
      <c r="L34" s="275"/>
      <c r="M34" s="275"/>
      <c r="N34" s="275"/>
      <c r="O34" s="275"/>
      <c r="P34" s="275"/>
      <c r="Q34" s="295"/>
      <c r="R34" s="4"/>
      <c r="S34" s="4"/>
      <c r="T34" s="300"/>
      <c r="U34" s="185" t="s">
        <v>4</v>
      </c>
      <c r="V34" s="186"/>
      <c r="W34" s="186"/>
      <c r="X34" s="186"/>
      <c r="Y34" s="302"/>
      <c r="Z34" s="274"/>
      <c r="AA34" s="275"/>
      <c r="AB34" s="275"/>
      <c r="AC34" s="275"/>
      <c r="AD34" s="275"/>
      <c r="AE34" s="275"/>
      <c r="AF34" s="275"/>
      <c r="AG34" s="275"/>
      <c r="AH34" s="295"/>
      <c r="AI34" s="4"/>
    </row>
    <row r="35" spans="3:35" ht="15.95" customHeight="1" x14ac:dyDescent="0.15">
      <c r="C35" s="187" t="s">
        <v>30</v>
      </c>
      <c r="D35" s="188"/>
      <c r="E35" s="188"/>
      <c r="F35" s="188"/>
      <c r="G35" s="189"/>
      <c r="H35" s="190" t="s">
        <v>32</v>
      </c>
      <c r="I35" s="191"/>
      <c r="J35" s="192"/>
      <c r="K35" s="303" t="s">
        <v>35</v>
      </c>
      <c r="L35" s="304"/>
      <c r="M35" s="304"/>
      <c r="N35" s="305"/>
      <c r="O35" s="190" t="s">
        <v>37</v>
      </c>
      <c r="P35" s="191"/>
      <c r="Q35" s="296"/>
      <c r="R35" s="10"/>
      <c r="S35" s="10"/>
      <c r="T35" s="187" t="s">
        <v>30</v>
      </c>
      <c r="U35" s="188"/>
      <c r="V35" s="188"/>
      <c r="W35" s="188"/>
      <c r="X35" s="189"/>
      <c r="Y35" s="190" t="s">
        <v>32</v>
      </c>
      <c r="Z35" s="191"/>
      <c r="AA35" s="192"/>
      <c r="AB35" s="303" t="s">
        <v>35</v>
      </c>
      <c r="AC35" s="304"/>
      <c r="AD35" s="304"/>
      <c r="AE35" s="305"/>
      <c r="AF35" s="190" t="s">
        <v>37</v>
      </c>
      <c r="AG35" s="191"/>
      <c r="AH35" s="296"/>
      <c r="AI35" s="10"/>
    </row>
    <row r="36" spans="3:35" ht="17.25" customHeight="1" x14ac:dyDescent="0.15">
      <c r="C36" s="199" t="str">
        <f>IF(入力!$D$10="","",IF(INDEX(データ!$H$3:$O$35,MATCH("区分",データ!$G$3:$G$35,0),MATCH(入力!$D$10,データ!$H$2:$O$2,0))="","",INDEX(データ!$H$3:$O$35,MATCH("区分",データ!$G$3:$G$35,0),MATCH(入力!$D$10,データ!$H$2:$O$2,0))))</f>
        <v/>
      </c>
      <c r="D36" s="200"/>
      <c r="E36" s="200"/>
      <c r="F36" s="200"/>
      <c r="G36" s="201"/>
      <c r="H36" s="205" t="str">
        <f>IF(入力!$D$10="","",IF(INDEX(データ!$H$3:$O$35,MATCH("細目",データ!$G$3:$G$35,0),MATCH(入力!$D$10,データ!$H$2:$O$2,0))="","",INDEX(データ!$H$3:$O$35,MATCH("細目",データ!$G$3:$G$35,0),MATCH(入力!$D$10,データ!$H$2:$O$2,0))))</f>
        <v/>
      </c>
      <c r="I36" s="206"/>
      <c r="J36" s="207"/>
      <c r="K36" s="211" t="str">
        <f>IF(入力!$D$10="","",IF(INDEX(データ!$H$3:$O$35,MATCH("支払金額",データ!$G$3:$G$35,0),MATCH(入力!$D$10,データ!$H$2:$O$2,0))="","",INDEX(データ!$H$3:$O$35,MATCH("支払金額",データ!$G$3:$G$35,0),MATCH(入力!$D$10,データ!$H$2:$O$2,0))))</f>
        <v/>
      </c>
      <c r="L36" s="212"/>
      <c r="M36" s="212"/>
      <c r="N36" s="213"/>
      <c r="O36" s="214" t="str">
        <f>IF(入力!$D$10="","",IF(INDEX(データ!$H$3:$O$35,MATCH("源泉",データ!$G$3:$G$35,0),MATCH(入力!$D$10,データ!$H$2:$O$2,0))="","",INDEX(データ!$H$3:$O$35,MATCH("源泉",データ!$G$3:$G$35,0),MATCH(入力!$D$10,データ!$H$2:$O$2,0))))</f>
        <v/>
      </c>
      <c r="P36" s="215"/>
      <c r="Q36" s="216"/>
      <c r="R36" s="7"/>
      <c r="S36" s="7"/>
      <c r="T36" s="199" t="str">
        <f>IF(入力!$E$10="","",IF(INDEX(データ!$H$3:$O$35,MATCH("区分",データ!$G$3:$G$35,0),MATCH(入力!$E$10,データ!$H$2:$O$2,0))="","",INDEX(データ!$H$3:$O$35,MATCH("区分",データ!$G$3:$G$35,0),MATCH(入力!$E$10,データ!$H$2:$O$2,0))))</f>
        <v/>
      </c>
      <c r="U36" s="200"/>
      <c r="V36" s="200"/>
      <c r="W36" s="200"/>
      <c r="X36" s="201"/>
      <c r="Y36" s="205" t="str">
        <f>IF(入力!$E$10="","",IF(INDEX(データ!$H$3:$O$35,MATCH("細目",データ!$G$3:$G$35,0),MATCH(入力!$E$10,データ!$H$2:$O$2,0))="","",INDEX(データ!$H$3:$O$35,MATCH("細目",データ!$G$3:$G$35,0),MATCH(入力!$E$10,データ!$H$2:$O$2,0))))</f>
        <v/>
      </c>
      <c r="Z36" s="206"/>
      <c r="AA36" s="207"/>
      <c r="AB36" s="211" t="str">
        <f>IF(入力!$E$10="","",IF(INDEX(データ!$H$3:$O$35,MATCH("支払金額",データ!$G$3:$G$35,0),MATCH(入力!$E$10,データ!$H$2:$O$2,0))="","",INDEX(データ!$H$3:$O$35,MATCH("支払金額",データ!$G$3:$G$35,0),MATCH(入力!$E$10,データ!$H$2:$O$2,0))))</f>
        <v/>
      </c>
      <c r="AC36" s="212"/>
      <c r="AD36" s="212"/>
      <c r="AE36" s="213"/>
      <c r="AF36" s="214" t="str">
        <f>IF(入力!$E$10="","",IF(INDEX(データ!$H$3:$O$35,MATCH("源泉",データ!$G$3:$G$35,0),MATCH(入力!$E$10,データ!$H$2:$O$2,0))="","",INDEX(データ!$H$3:$O$35,MATCH("源泉",データ!$G$3:$G$35,0),MATCH(入力!$E$10,データ!$H$2:$O$2,0))))</f>
        <v/>
      </c>
      <c r="AG36" s="215"/>
      <c r="AH36" s="216"/>
      <c r="AI36" s="7"/>
    </row>
    <row r="37" spans="3:35" ht="11.45" customHeight="1" x14ac:dyDescent="0.15">
      <c r="C37" s="202"/>
      <c r="D37" s="203"/>
      <c r="E37" s="203"/>
      <c r="F37" s="203"/>
      <c r="G37" s="204"/>
      <c r="H37" s="208"/>
      <c r="I37" s="209"/>
      <c r="J37" s="210"/>
      <c r="K37" s="217" t="str">
        <f>IF(入力!$D$10="","",IF(INDEX(データ!$H$3:$O$35,MATCH("支払金額２",データ!$G$3:$G$35,0),MATCH(入力!$D$10,データ!$H$2:$O$2,0))="","",INDEX(データ!$H$3:$O$35,MATCH("支払金額２",データ!$G$3:$G$35,0),MATCH(入力!$D$10,データ!$H$2:$O$2,0))))</f>
        <v/>
      </c>
      <c r="L37" s="218"/>
      <c r="M37" s="218"/>
      <c r="N37" s="219"/>
      <c r="O37" s="217" t="str">
        <f>IF(入力!$D$10="","",IF(INDEX(データ!$H$3:$O$35,MATCH("源泉２",データ!$G$3:$G$35,0),MATCH(入力!$D$10,データ!$H$2:$O$2,0))="","",INDEX(データ!$H$3:$O$35,MATCH("源泉２",データ!$G$3:$G$35,0),MATCH(入力!$D$10,データ!$H$2:$O$2,0))))</f>
        <v/>
      </c>
      <c r="P37" s="218"/>
      <c r="Q37" s="220"/>
      <c r="R37" s="7"/>
      <c r="S37" s="7"/>
      <c r="T37" s="202"/>
      <c r="U37" s="203"/>
      <c r="V37" s="203"/>
      <c r="W37" s="203"/>
      <c r="X37" s="204"/>
      <c r="Y37" s="208"/>
      <c r="Z37" s="209"/>
      <c r="AA37" s="210"/>
      <c r="AB37" s="217" t="str">
        <f>IF(入力!$E$10="","",IF(INDEX(データ!$H$3:$O$35,MATCH("支払金額２",データ!$G$3:$G$35,0),MATCH(入力!$E$10,データ!$H$2:$O$2,0))="","",INDEX(データ!$H$3:$O$35,MATCH("支払金額２",データ!$G$3:$G$35,0),MATCH(入力!$E$10,データ!$H$2:$O$2,0))))</f>
        <v/>
      </c>
      <c r="AC37" s="218"/>
      <c r="AD37" s="218"/>
      <c r="AE37" s="219"/>
      <c r="AF37" s="217" t="str">
        <f>IF(入力!$E$10="","",IF(INDEX(データ!$H$3:$O$35,MATCH("源泉２",データ!$G$3:$G$35,0),MATCH(入力!$E$10,データ!$H$2:$O$2,0))="","",INDEX(データ!$H$3:$O$35,MATCH("源泉２",データ!$G$3:$G$35,0),MATCH(入力!$E$10,データ!$H$2:$O$2,0))))</f>
        <v/>
      </c>
      <c r="AG37" s="218"/>
      <c r="AH37" s="220"/>
      <c r="AI37" s="7"/>
    </row>
    <row r="38" spans="3:35" ht="11.1" customHeight="1" x14ac:dyDescent="0.15">
      <c r="C38" s="248" t="str">
        <f>IF(入力!$D$10="","",IF(INDEX(データ!$H$3:$O$35,MATCH("区分２",データ!$G$3:$G$35,0),MATCH(入力!$D$10,データ!$H$2:$O$2,0))="","",INDEX(データ!$H$3:$O$35,MATCH("区分２",データ!$G$3:$G$35,0),MATCH(入力!$D$10,データ!$H$2:$O$2,0))))</f>
        <v/>
      </c>
      <c r="D38" s="249"/>
      <c r="E38" s="249"/>
      <c r="F38" s="249"/>
      <c r="G38" s="250"/>
      <c r="H38" s="254" t="str">
        <f>IF(入力!$D$10="","",IF(INDEX(データ!$H$3:$O$35,MATCH("細目２",データ!$G$3:$G$35,0),MATCH(入力!$D$10,データ!$H$2:$O$2,0))="","",INDEX(データ!$H$3:$O$35,MATCH("細目２",データ!$G$3:$G$35,0),MATCH(入力!$D$10,データ!$H$2:$O$2,0))))</f>
        <v/>
      </c>
      <c r="I38" s="255"/>
      <c r="J38" s="256"/>
      <c r="K38" s="241" t="str">
        <f>IF(入力!$D$10="","",IF(INDEX(データ!$H$3:$O$35,MATCH("支払金額３",データ!$G$3:$G$35,0),MATCH(入力!$D$10,データ!$H$2:$O$2,0))="","",INDEX(データ!$H$3:$O$35,MATCH("支払金額３",データ!$G$3:$G$35,0),MATCH(入力!$D$10,データ!$H$2:$O$2,0))))</f>
        <v/>
      </c>
      <c r="L38" s="242"/>
      <c r="M38" s="242"/>
      <c r="N38" s="257"/>
      <c r="O38" s="241" t="str">
        <f>IF(入力!$D$10="","",IF(INDEX(データ!$H$3:$O$35,MATCH("源泉３",データ!$G$3:$G$35,0),MATCH(入力!$D$10,データ!$H$2:$O$2,0))="","",INDEX(データ!$H$3:$O$35,MATCH("源泉３",データ!$G$3:$G$35,0),MATCH(入力!$D$10,データ!$H$2:$O$2,0))))</f>
        <v/>
      </c>
      <c r="P38" s="242"/>
      <c r="Q38" s="243"/>
      <c r="R38" s="7"/>
      <c r="S38" s="7"/>
      <c r="T38" s="248" t="str">
        <f>IF(入力!$E$10="","",IF(INDEX(データ!$H$3:$O$35,MATCH("区分２",データ!$G$3:$G$35,0),MATCH(入力!$E$10,データ!$H$2:$O$2,0))="","",INDEX(データ!$H$3:$O$35,MATCH("区分２",データ!$G$3:$G$35,0),MATCH(入力!$E$10,データ!$H$2:$O$2,0))))</f>
        <v/>
      </c>
      <c r="U38" s="249"/>
      <c r="V38" s="249"/>
      <c r="W38" s="249"/>
      <c r="X38" s="250"/>
      <c r="Y38" s="254" t="str">
        <f>IF(入力!$E$10="","",IF(INDEX(データ!$H$3:$O$35,MATCH("細目２",データ!$G$3:$G$35,0),MATCH(入力!$E$10,データ!$H$2:$O$2,0))="","",INDEX(データ!$H$3:$O$35,MATCH("細目２",データ!$G$3:$G$35,0),MATCH(入力!$E$10,データ!$H$2:$O$2,0))))</f>
        <v/>
      </c>
      <c r="Z38" s="255"/>
      <c r="AA38" s="256"/>
      <c r="AB38" s="241" t="str">
        <f>IF(入力!$E$10="","",IF(INDEX(データ!$H$3:$O$35,MATCH("支払金額３",データ!$G$3:$G$35,0),MATCH(入力!$E$10,データ!$H$2:$O$2,0))="","",INDEX(データ!$H$3:$O$35,MATCH("支払金額３",データ!$G$3:$G$35,0),MATCH(入力!$E$10,データ!$H$2:$O$2,0))))</f>
        <v/>
      </c>
      <c r="AC38" s="242"/>
      <c r="AD38" s="242"/>
      <c r="AE38" s="257"/>
      <c r="AF38" s="241" t="str">
        <f>IF(入力!$E$10="","",IF(INDEX(データ!$H$3:$O$35,MATCH("源泉３",データ!$G$3:$G$35,0),MATCH(入力!$E$10,データ!$H$2:$O$2,0))="","",INDEX(データ!$H$3:$O$35,MATCH("源泉３",データ!$G$3:$G$35,0),MATCH(入力!$E$10,データ!$H$2:$O$2,0))))</f>
        <v/>
      </c>
      <c r="AG38" s="242"/>
      <c r="AH38" s="243"/>
      <c r="AI38" s="7"/>
    </row>
    <row r="39" spans="3:35" ht="11.1" customHeight="1" x14ac:dyDescent="0.15">
      <c r="C39" s="251"/>
      <c r="D39" s="252"/>
      <c r="E39" s="252"/>
      <c r="F39" s="252"/>
      <c r="G39" s="253"/>
      <c r="H39" s="208"/>
      <c r="I39" s="209"/>
      <c r="J39" s="210"/>
      <c r="K39" s="258" t="str">
        <f>IF(入力!$D$10="","",IF(INDEX(データ!$H$3:$O$35,MATCH("支払金額４",データ!$G$3:$G$35,0),MATCH(入力!$D$10,データ!$H$2:$O$2,0))="","",INDEX(データ!$H$3:$O$35,MATCH("支払金額４",データ!$G$3:$G$35,0),MATCH(入力!$D$10,データ!$H$2:$O$2,0))))</f>
        <v/>
      </c>
      <c r="L39" s="259"/>
      <c r="M39" s="259"/>
      <c r="N39" s="260"/>
      <c r="O39" s="258" t="str">
        <f>IF(入力!$D$10="","",IF(INDEX(データ!$H$3:$O$35,MATCH("源泉４",データ!$G$3:$G$35,0),MATCH(入力!$D$10,データ!$H$2:$O$2,0))="","",INDEX(データ!$H$3:$O$35,MATCH("源泉４",データ!$G$3:$G$35,0),MATCH(入力!$D$10,データ!$H$2:$O$2,0))))</f>
        <v/>
      </c>
      <c r="P39" s="259"/>
      <c r="Q39" s="261"/>
      <c r="R39" s="7"/>
      <c r="S39" s="7"/>
      <c r="T39" s="251"/>
      <c r="U39" s="252"/>
      <c r="V39" s="252"/>
      <c r="W39" s="252"/>
      <c r="X39" s="253"/>
      <c r="Y39" s="208"/>
      <c r="Z39" s="209"/>
      <c r="AA39" s="210"/>
      <c r="AB39" s="258" t="str">
        <f>IF(入力!$E$10="","",IF(INDEX(データ!$H$3:$O$35,MATCH("支払金額４",データ!$G$3:$G$35,0),MATCH(入力!$E$10,データ!$H$2:$O$2,0))="","",INDEX(データ!$H$3:$O$35,MATCH("支払金額４",データ!$G$3:$G$35,0),MATCH(入力!$E$10,データ!$H$2:$O$2,0))))</f>
        <v/>
      </c>
      <c r="AC39" s="259"/>
      <c r="AD39" s="259"/>
      <c r="AE39" s="260"/>
      <c r="AF39" s="258" t="str">
        <f>IF(入力!$E$10="","",IF(INDEX(データ!$H$3:$O$35,MATCH("源泉４",データ!$G$3:$G$35,0),MATCH(入力!$E$10,データ!$H$2:$O$2,0))="","",INDEX(データ!$H$3:$O$35,MATCH("源泉４",データ!$G$3:$G$35,0),MATCH(入力!$E$10,データ!$H$2:$O$2,0))))</f>
        <v/>
      </c>
      <c r="AG39" s="259"/>
      <c r="AH39" s="261"/>
      <c r="AI39" s="7"/>
    </row>
    <row r="40" spans="3:35" ht="11.1" customHeight="1" x14ac:dyDescent="0.15">
      <c r="C40" s="248" t="str">
        <f>IF(入力!$D$10="","",IF(INDEX(データ!$H$3:$O$35,MATCH("区分３",データ!$G$3:$G$35,0),MATCH(入力!$D$10,データ!$H$2:$O$2,0))="","",INDEX(データ!$H$3:$O$35,MATCH("区分３",データ!$G$3:$G$35,0),MATCH(入力!$D$10,データ!$H$2:$O$2,0))))</f>
        <v/>
      </c>
      <c r="D40" s="249"/>
      <c r="E40" s="249"/>
      <c r="F40" s="249"/>
      <c r="G40" s="250"/>
      <c r="H40" s="254" t="str">
        <f>IF(入力!$D$10="","",IF(INDEX(データ!$H$3:$O$35,MATCH("細目３",データ!$G$3:$G$35,0),MATCH(入力!$D$10,データ!$H$2:$O$2,0))="","",INDEX(データ!$H$3:$O$35,MATCH("細目３",データ!$G$3:$G$35,0),MATCH(入力!$D$10,データ!$H$2:$O$2,0))))</f>
        <v/>
      </c>
      <c r="I40" s="255"/>
      <c r="J40" s="256"/>
      <c r="K40" s="241" t="str">
        <f>IF(入力!$D$10="","",IF(INDEX(データ!$H$3:$O$35,MATCH("支払金額５",データ!$G$3:$G$35,0),MATCH(入力!$D$10,データ!$H$2:$O$2,0))="","",INDEX(データ!$H$3:$O$35,MATCH("支払金額５",データ!$G$3:$G$35,0),MATCH(入力!$D$10,データ!$H$2:$O$2,0))))</f>
        <v/>
      </c>
      <c r="L40" s="242"/>
      <c r="M40" s="242"/>
      <c r="N40" s="257"/>
      <c r="O40" s="241" t="str">
        <f>IF(入力!$D$10="","",IF(INDEX(データ!$H$3:$O$35,MATCH("源泉５",データ!$G$3:$G$35,0),MATCH(入力!$D$10,データ!$H$2:$O$2,0))="","",INDEX(データ!$H$3:$O$35,MATCH("源泉５",データ!$G$3:$G$35,0),MATCH(入力!$D$10,データ!$H$2:$O$2,0))))</f>
        <v/>
      </c>
      <c r="P40" s="242"/>
      <c r="Q40" s="243"/>
      <c r="R40" s="7"/>
      <c r="S40" s="7"/>
      <c r="T40" s="248" t="str">
        <f>IF(入力!$E$10="","",IF(INDEX(データ!$H$3:$O$35,MATCH("区分３",データ!$G$3:$G$35,0),MATCH(入力!$E$10,データ!$H$2:$O$2,0))="","",INDEX(データ!$H$3:$O$35,MATCH("区分３",データ!$G$3:$G$35,0),MATCH(入力!$E$10,データ!$H$2:$O$2,0))))</f>
        <v/>
      </c>
      <c r="U40" s="249"/>
      <c r="V40" s="249"/>
      <c r="W40" s="249"/>
      <c r="X40" s="250"/>
      <c r="Y40" s="254" t="str">
        <f>IF(入力!$E$10="","",IF(INDEX(データ!$H$3:$O$35,MATCH("細目３",データ!$G$3:$G$35,0),MATCH(入力!$E$10,データ!$H$2:$O$2,0))="","",INDEX(データ!$H$3:$O$35,MATCH("細目３",データ!$G$3:$G$35,0),MATCH(入力!$E$10,データ!$H$2:$O$2,0))))</f>
        <v/>
      </c>
      <c r="Z40" s="255"/>
      <c r="AA40" s="256"/>
      <c r="AB40" s="241" t="str">
        <f>IF(入力!$E$10="","",IF(INDEX(データ!$H$3:$O$35,MATCH("支払金額５",データ!$G$3:$G$35,0),MATCH(入力!$E$10,データ!$H$2:$O$2,0))="","",INDEX(データ!$H$3:$O$35,MATCH("支払金額５",データ!$G$3:$G$35,0),MATCH(入力!$E$10,データ!$H$2:$O$2,0))))</f>
        <v/>
      </c>
      <c r="AC40" s="242"/>
      <c r="AD40" s="242"/>
      <c r="AE40" s="257"/>
      <c r="AF40" s="241" t="str">
        <f>IF(入力!$E$10="","",IF(INDEX(データ!$H$3:$O$35,MATCH("源泉５",データ!$G$3:$G$35,0),MATCH(入力!$E$10,データ!$H$2:$O$2,0))="","",INDEX(データ!$H$3:$O$35,MATCH("源泉５",データ!$G$3:$G$35,0),MATCH(入力!$E$10,データ!$H$2:$O$2,0))))</f>
        <v/>
      </c>
      <c r="AG40" s="242"/>
      <c r="AH40" s="243"/>
      <c r="AI40" s="7"/>
    </row>
    <row r="41" spans="3:35" ht="11.1" customHeight="1" x14ac:dyDescent="0.15">
      <c r="C41" s="251"/>
      <c r="D41" s="252"/>
      <c r="E41" s="252"/>
      <c r="F41" s="252"/>
      <c r="G41" s="253"/>
      <c r="H41" s="208"/>
      <c r="I41" s="209"/>
      <c r="J41" s="210"/>
      <c r="K41" s="258" t="str">
        <f>IF(入力!$D$10="","",IF(INDEX(データ!$H$3:$O$35,MATCH("支払金額６",データ!$G$3:$G$35,0),MATCH(入力!$D$10,データ!$H$2:$O$2,0))="","",INDEX(データ!$H$3:$O$35,MATCH("支払金額６",データ!$G$3:$G$35,0),MATCH(入力!$D$10,データ!$H$2:$O$2,0))))</f>
        <v/>
      </c>
      <c r="L41" s="259"/>
      <c r="M41" s="259"/>
      <c r="N41" s="260"/>
      <c r="O41" s="258" t="str">
        <f>IF(入力!$D$10="","",IF(INDEX(データ!$H$3:$O$35,MATCH("源泉６",データ!$G$3:$G$35,0),MATCH(入力!$D$10,データ!$H$2:$O$2,0))="","",INDEX(データ!$H$3:$O$35,MATCH("源泉６",データ!$G$3:$G$35,0),MATCH(入力!$D$10,データ!$H$2:$O$2,0))))</f>
        <v/>
      </c>
      <c r="P41" s="259"/>
      <c r="Q41" s="261"/>
      <c r="R41" s="7"/>
      <c r="S41" s="7"/>
      <c r="T41" s="251"/>
      <c r="U41" s="252"/>
      <c r="V41" s="252"/>
      <c r="W41" s="252"/>
      <c r="X41" s="253"/>
      <c r="Y41" s="208"/>
      <c r="Z41" s="209"/>
      <c r="AA41" s="210"/>
      <c r="AB41" s="258" t="str">
        <f>IF(入力!$E$10="","",IF(INDEX(データ!$H$3:$O$35,MATCH("支払金額６",データ!$G$3:$G$35,0),MATCH(入力!$E$10,データ!$H$2:$O$2,0))="","",INDEX(データ!$H$3:$O$35,MATCH("支払金額６",データ!$G$3:$G$35,0),MATCH(入力!$E$10,データ!$H$2:$O$2,0))))</f>
        <v/>
      </c>
      <c r="AC41" s="259"/>
      <c r="AD41" s="259"/>
      <c r="AE41" s="260"/>
      <c r="AF41" s="258" t="str">
        <f>IF(入力!$E$10="","",IF(INDEX(データ!$H$3:$O$35,MATCH("源泉６",データ!$G$3:$G$35,0),MATCH(入力!$E$10,データ!$H$2:$O$2,0))="","",INDEX(データ!$H$3:$O$35,MATCH("源泉６",データ!$G$3:$G$35,0),MATCH(入力!$E$10,データ!$H$2:$O$2,0))))</f>
        <v/>
      </c>
      <c r="AG41" s="259"/>
      <c r="AH41" s="261"/>
      <c r="AI41" s="7"/>
    </row>
    <row r="42" spans="3:35" ht="11.1" customHeight="1" x14ac:dyDescent="0.15">
      <c r="C42" s="248" t="str">
        <f>IF(入力!$D$10="","",IF(INDEX(データ!$H$3:$O$35,MATCH("区分４",データ!$G$3:$G$35,0),MATCH(入力!$D$10,データ!$H$2:$O$2,0))="","",INDEX(データ!$H$3:$O$35,MATCH("区分４",データ!$G$3:$G$35,0),MATCH(入力!$D$10,データ!$H$2:$O$2,0))))</f>
        <v/>
      </c>
      <c r="D42" s="249"/>
      <c r="E42" s="249"/>
      <c r="F42" s="249"/>
      <c r="G42" s="250"/>
      <c r="H42" s="254" t="str">
        <f>IF(入力!$D$10="","",IF(INDEX(データ!$H$3:$O$35,MATCH("細目４",データ!$G$3:$G$35,0),MATCH(入力!$D$10,データ!$H$2:$O$2,0))="","",INDEX(データ!$H$3:$O$35,MATCH("細目４",データ!$G$3:$G$35,0),MATCH(入力!$D$10,データ!$H$2:$O$2,0))))</f>
        <v/>
      </c>
      <c r="I42" s="255"/>
      <c r="J42" s="256"/>
      <c r="K42" s="241" t="str">
        <f>IF(入力!$D$10="","",IF(INDEX(データ!$H$3:$O$35,MATCH("支払金額７",データ!$G$3:$G$35,0),MATCH(入力!$D$10,データ!$H$2:$O$2,0))="","",INDEX(データ!$H$3:$O$35,MATCH("支払金額７",データ!$G$3:$G$35,0),MATCH(入力!$D$10,データ!$H$2:$O$2,0))))</f>
        <v/>
      </c>
      <c r="L42" s="242"/>
      <c r="M42" s="242"/>
      <c r="N42" s="257"/>
      <c r="O42" s="241" t="str">
        <f>IF(入力!$D$10="","",IF(INDEX(データ!$H$3:$O$35,MATCH("源泉７",データ!$G$3:$G$35,0),MATCH(入力!$D$10,データ!$H$2:$O$2,0))="","",INDEX(データ!$H$3:$O$35,MATCH("源泉７",データ!$G$3:$G$35,0),MATCH(入力!$D$10,データ!$H$2:$O$2,0))))</f>
        <v/>
      </c>
      <c r="P42" s="242"/>
      <c r="Q42" s="243"/>
      <c r="R42" s="5"/>
      <c r="S42" s="5"/>
      <c r="T42" s="248" t="str">
        <f>IF(入力!$E$10="","",IF(INDEX(データ!$H$3:$O$35,MATCH("区分４",データ!$G$3:$G$35,0),MATCH(入力!$E$10,データ!$H$2:$O$2,0))="","",INDEX(データ!$H$3:$O$35,MATCH("区分４",データ!$G$3:$G$35,0),MATCH(入力!$E$10,データ!$H$2:$O$2,0))))</f>
        <v/>
      </c>
      <c r="U42" s="249"/>
      <c r="V42" s="249"/>
      <c r="W42" s="249"/>
      <c r="X42" s="250"/>
      <c r="Y42" s="254" t="str">
        <f>IF(入力!$E$10="","",IF(INDEX(データ!$H$3:$O$35,MATCH("細目４",データ!$G$3:$G$35,0),MATCH(入力!$E$10,データ!$H$2:$O$2,0))="","",INDEX(データ!$H$3:$O$35,MATCH("細目４",データ!$G$3:$G$35,0),MATCH(入力!$E$10,データ!$H$2:$O$2,0))))</f>
        <v/>
      </c>
      <c r="Z42" s="255"/>
      <c r="AA42" s="256"/>
      <c r="AB42" s="241" t="str">
        <f>IF(入力!$E$10="","",IF(INDEX(データ!$H$3:$O$35,MATCH("支払金額７",データ!$G$3:$G$35,0),MATCH(入力!$E$10,データ!$H$2:$O$2,0))="","",INDEX(データ!$H$3:$O$35,MATCH("支払金額７",データ!$G$3:$G$35,0),MATCH(入力!$E$10,データ!$H$2:$O$2,0))))</f>
        <v/>
      </c>
      <c r="AC42" s="242"/>
      <c r="AD42" s="242"/>
      <c r="AE42" s="257"/>
      <c r="AF42" s="241" t="str">
        <f>IF(入力!$E$10="","",IF(INDEX(データ!$H$3:$O$35,MATCH("源泉７",データ!$G$3:$G$35,0),MATCH(入力!$E$10,データ!$H$2:$O$2,0))="","",INDEX(データ!$H$3:$O$35,MATCH("源泉７",データ!$G$3:$G$35,0),MATCH(入力!$E$10,データ!$H$2:$O$2,0))))</f>
        <v/>
      </c>
      <c r="AG42" s="242"/>
      <c r="AH42" s="243"/>
      <c r="AI42" s="5"/>
    </row>
    <row r="43" spans="3:35" ht="11.1" customHeight="1" x14ac:dyDescent="0.15">
      <c r="C43" s="251"/>
      <c r="D43" s="252"/>
      <c r="E43" s="252"/>
      <c r="F43" s="252"/>
      <c r="G43" s="253"/>
      <c r="H43" s="208"/>
      <c r="I43" s="209"/>
      <c r="J43" s="210"/>
      <c r="K43" s="258" t="str">
        <f>IF(入力!$D$10="","",IF(INDEX(データ!$H$3:$O$35,MATCH("支払金額８",データ!$G$3:$G$35,0),MATCH(入力!$D$10,データ!$H$2:$O$2,0))="","",INDEX(データ!$H$3:$O$35,MATCH("支払金額８",データ!$G$3:$G$35,0),MATCH(入力!$D$10,データ!$H$2:$O$2,0))))</f>
        <v/>
      </c>
      <c r="L43" s="259"/>
      <c r="M43" s="259"/>
      <c r="N43" s="260"/>
      <c r="O43" s="258" t="str">
        <f>IF(入力!$D$10="","",IF(INDEX(データ!$H$3:$O$35,MATCH("源泉８",データ!$G$3:$G$35,0),MATCH(入力!$D$10,データ!$H$2:$O$2,0))="","",INDEX(データ!$H$3:$O$35,MATCH("源泉８",データ!$G$3:$G$35,0),MATCH(入力!$D$10,データ!$H$2:$O$2,0))))</f>
        <v/>
      </c>
      <c r="P43" s="259"/>
      <c r="Q43" s="261"/>
      <c r="R43" s="5"/>
      <c r="S43" s="5"/>
      <c r="T43" s="251"/>
      <c r="U43" s="252"/>
      <c r="V43" s="252"/>
      <c r="W43" s="252"/>
      <c r="X43" s="253"/>
      <c r="Y43" s="208"/>
      <c r="Z43" s="209"/>
      <c r="AA43" s="210"/>
      <c r="AB43" s="258" t="str">
        <f>IF(入力!$E$10="","",IF(INDEX(データ!$H$3:$O$35,MATCH("支払金額８",データ!$G$3:$G$35,0),MATCH(入力!$E$10,データ!$H$2:$O$2,0))="","",INDEX(データ!$H$3:$O$35,MATCH("支払金額８",データ!$G$3:$G$35,0),MATCH(入力!$E$10,データ!$H$2:$O$2,0))))</f>
        <v/>
      </c>
      <c r="AC43" s="259"/>
      <c r="AD43" s="259"/>
      <c r="AE43" s="260"/>
      <c r="AF43" s="258" t="str">
        <f>IF(入力!$E$10="","",IF(INDEX(データ!$H$3:$O$35,MATCH("源泉８",データ!$G$3:$G$35,0),MATCH(入力!$E$10,データ!$H$2:$O$2,0))="","",INDEX(データ!$H$3:$O$35,MATCH("源泉８",データ!$G$3:$G$35,0),MATCH(入力!$E$10,データ!$H$2:$O$2,0))))</f>
        <v/>
      </c>
      <c r="AG43" s="259"/>
      <c r="AH43" s="261"/>
      <c r="AI43" s="5"/>
    </row>
    <row r="44" spans="3:35" ht="11.1" customHeight="1" x14ac:dyDescent="0.15">
      <c r="C44" s="248" t="str">
        <f>IF(入力!$D$10="","",IF(INDEX(データ!$H$3:$O$35,MATCH("区分５",データ!$G$3:$G$35,0),MATCH(入力!$D$10,データ!$H$2:$O$2,0))="","",INDEX(データ!$H$3:$O$35,MATCH("区分５",データ!$G$3:$G$35,0),MATCH(入力!$D$10,データ!$H$2:$O$2,0))))</f>
        <v/>
      </c>
      <c r="D44" s="249"/>
      <c r="E44" s="249"/>
      <c r="F44" s="249"/>
      <c r="G44" s="250"/>
      <c r="H44" s="254" t="str">
        <f>IF(入力!$D$10="","",IF(INDEX(データ!$H$3:$O$35,MATCH("細目５",データ!$G$3:$G$35,0),MATCH(入力!$D$10,データ!$H$2:$O$2,0))="","",INDEX(データ!$H$3:$O$35,MATCH("細目５",データ!$G$3:$G$35,0),MATCH(入力!$D$10,データ!$H$2:$O$2,0))))</f>
        <v/>
      </c>
      <c r="I44" s="255"/>
      <c r="J44" s="256"/>
      <c r="K44" s="241" t="str">
        <f>IF(入力!$D$10="","",IF(INDEX(データ!$H$3:$O$35,MATCH("支払金額９",データ!$G$3:$G$35,0),MATCH(入力!$D$10,データ!$H$2:$O$2,0))="","",INDEX(データ!$H$3:$O$35,MATCH("支払金額９",データ!$G$3:$G$35,0),MATCH(入力!$D$10,データ!$H$2:$O$2,0))))</f>
        <v/>
      </c>
      <c r="L44" s="242"/>
      <c r="M44" s="242"/>
      <c r="N44" s="257"/>
      <c r="O44" s="241" t="str">
        <f>IF(入力!$D$10="","",IF(INDEX(データ!$H$3:$O$35,MATCH("源泉９",データ!$G$3:$G$35,0),MATCH(入力!$D$10,データ!$H$2:$O$2,0))="","",INDEX(データ!$H$3:$O$35,MATCH("源泉９",データ!$G$3:$G$35,0),MATCH(入力!$D$10,データ!$H$2:$O$2,0))))</f>
        <v/>
      </c>
      <c r="P44" s="242"/>
      <c r="Q44" s="243"/>
      <c r="R44" s="5"/>
      <c r="S44" s="5"/>
      <c r="T44" s="248" t="str">
        <f>IF(入力!$E$10="","",IF(INDEX(データ!$H$3:$O$35,MATCH("区分５",データ!$G$3:$G$35,0),MATCH(入力!$E$10,データ!$H$2:$O$2,0))="","",INDEX(データ!$H$3:$O$35,MATCH("区分５",データ!$G$3:$G$35,0),MATCH(入力!$E$10,データ!$H$2:$O$2,0))))</f>
        <v/>
      </c>
      <c r="U44" s="249"/>
      <c r="V44" s="249"/>
      <c r="W44" s="249"/>
      <c r="X44" s="250"/>
      <c r="Y44" s="254" t="str">
        <f>IF(入力!$E$10="","",IF(INDEX(データ!$H$3:$O$35,MATCH("細目５",データ!$G$3:$G$35,0),MATCH(入力!$E$10,データ!$H$2:$O$2,0))="","",INDEX(データ!$H$3:$O$35,MATCH("細目５",データ!$G$3:$G$35,0),MATCH(入力!$E$10,データ!$H$2:$O$2,0))))</f>
        <v/>
      </c>
      <c r="Z44" s="255"/>
      <c r="AA44" s="256"/>
      <c r="AB44" s="241" t="str">
        <f>IF(入力!$E$10="","",IF(INDEX(データ!$H$3:$O$35,MATCH("支払金額９",データ!$G$3:$G$35,0),MATCH(入力!$E$10,データ!$H$2:$O$2,0))="","",INDEX(データ!$H$3:$O$35,MATCH("支払金額９",データ!$G$3:$G$35,0),MATCH(入力!$E$10,データ!$H$2:$O$2,0))))</f>
        <v/>
      </c>
      <c r="AC44" s="242"/>
      <c r="AD44" s="242"/>
      <c r="AE44" s="257"/>
      <c r="AF44" s="241" t="str">
        <f>IF(入力!$E$10="","",IF(INDEX(データ!$H$3:$O$35,MATCH("源泉９",データ!$G$3:$G$35,0),MATCH(入力!$E$10,データ!$H$2:$O$2,0))="","",INDEX(データ!$H$3:$O$35,MATCH("源泉９",データ!$G$3:$G$35,0),MATCH(入力!$E$10,データ!$H$2:$O$2,0))))</f>
        <v/>
      </c>
      <c r="AG44" s="242"/>
      <c r="AH44" s="243"/>
      <c r="AI44" s="5"/>
    </row>
    <row r="45" spans="3:35" ht="11.1" customHeight="1" x14ac:dyDescent="0.15">
      <c r="C45" s="262"/>
      <c r="D45" s="263"/>
      <c r="E45" s="263"/>
      <c r="F45" s="263"/>
      <c r="G45" s="264"/>
      <c r="H45" s="265"/>
      <c r="I45" s="266"/>
      <c r="J45" s="267"/>
      <c r="K45" s="286" t="str">
        <f>IF(入力!$D$10="","",IF(INDEX(データ!$H$3:$O$35,MATCH("支払金額１０",データ!$G$3:$G$35,0),MATCH(入力!$D$10,データ!$H$2:$O$2,0))="","",INDEX(データ!$H$3:$O$35,MATCH("支払金額１０",データ!$G$3:$G$35,0),MATCH(入力!$D$10,データ!$H$2:$O$2,0))))</f>
        <v/>
      </c>
      <c r="L45" s="287"/>
      <c r="M45" s="287"/>
      <c r="N45" s="288"/>
      <c r="O45" s="286" t="str">
        <f>IF(入力!$D$10="","",IF(INDEX(データ!$H$3:$O$35,MATCH("源泉１０",データ!$G$3:$G$35,0),MATCH(入力!$D$10,データ!$H$2:$O$2,0))="","",INDEX(データ!$H$3:$O$35,MATCH("源泉１０",データ!$G$3:$G$35,0),MATCH(入力!$D$10,データ!$H$2:$O$2,0))))</f>
        <v/>
      </c>
      <c r="P45" s="287"/>
      <c r="Q45" s="289"/>
      <c r="R45" s="5"/>
      <c r="S45" s="5"/>
      <c r="T45" s="262"/>
      <c r="U45" s="263"/>
      <c r="V45" s="263"/>
      <c r="W45" s="263"/>
      <c r="X45" s="264"/>
      <c r="Y45" s="265"/>
      <c r="Z45" s="266"/>
      <c r="AA45" s="267"/>
      <c r="AB45" s="286" t="str">
        <f>IF(入力!$E$10="","",IF(INDEX(データ!$H$3:$O$35,MATCH("支払金額１０",データ!$G$3:$G$35,0),MATCH(入力!$E$10,データ!$H$2:$O$2,0))="","",INDEX(データ!$H$3:$O$35,MATCH("支払金額１０",データ!$G$3:$G$35,0),MATCH(入力!$E$10,データ!$H$2:$O$2,0))))</f>
        <v/>
      </c>
      <c r="AC45" s="287"/>
      <c r="AD45" s="287"/>
      <c r="AE45" s="288"/>
      <c r="AF45" s="286" t="str">
        <f>IF(入力!$E$10="","",IF(INDEX(データ!$H$3:$O$35,MATCH("源泉１０",データ!$G$3:$G$35,0),MATCH(入力!$E$10,データ!$H$2:$O$2,0))="","",INDEX(データ!$H$3:$O$35,MATCH("源泉１０",データ!$G$3:$G$35,0),MATCH(入力!$E$10,データ!$H$2:$O$2,0))))</f>
        <v/>
      </c>
      <c r="AG45" s="287"/>
      <c r="AH45" s="289"/>
      <c r="AI45" s="5"/>
    </row>
    <row r="46" spans="3:35" ht="27.75" customHeight="1" x14ac:dyDescent="0.15">
      <c r="C46" s="42" t="s">
        <v>5</v>
      </c>
      <c r="D46" s="139" t="str">
        <f>IF(入力!$D$10="","",IF(INDEX(データ!$H$3:$O$35,MATCH("摘要",データ!$G$3:$G$35,0),MATCH(入力!$D$10,データ!$H$2:$O$2,0))="","",INDEX(データ!$H$3:$O$35,MATCH("摘要",データ!$G$3:$G$35,0),MATCH(入力!$D$10,データ!$H$2:$O$2,0))))</f>
        <v/>
      </c>
      <c r="E46" s="139"/>
      <c r="F46" s="139"/>
      <c r="G46" s="139"/>
      <c r="H46" s="139"/>
      <c r="I46" s="139"/>
      <c r="J46" s="139"/>
      <c r="K46" s="139"/>
      <c r="L46" s="139"/>
      <c r="M46" s="139"/>
      <c r="N46" s="139"/>
      <c r="O46" s="139"/>
      <c r="P46" s="139"/>
      <c r="Q46" s="273"/>
      <c r="R46" s="6"/>
      <c r="S46" s="6"/>
      <c r="T46" s="42" t="s">
        <v>5</v>
      </c>
      <c r="U46" s="139" t="str">
        <f>IF(入力!$E$10="","",IF(INDEX(データ!$H$3:$O$35,MATCH("摘要",データ!$G$3:$G$35,0),MATCH(入力!$E$10,データ!$H$2:$O$2,0))="","",INDEX(データ!$H$3:$O$35,MATCH("摘要",データ!$G$3:$G$35,0),MATCH(入力!$E$10,データ!$H$2:$O$2,0))))</f>
        <v/>
      </c>
      <c r="V46" s="139"/>
      <c r="W46" s="139"/>
      <c r="X46" s="139"/>
      <c r="Y46" s="139"/>
      <c r="Z46" s="139"/>
      <c r="AA46" s="139"/>
      <c r="AB46" s="139"/>
      <c r="AC46" s="139"/>
      <c r="AD46" s="139"/>
      <c r="AE46" s="139"/>
      <c r="AF46" s="139"/>
      <c r="AG46" s="139"/>
      <c r="AH46" s="273"/>
      <c r="AI46" s="6"/>
    </row>
    <row r="47" spans="3:35" ht="11.1" customHeight="1" x14ac:dyDescent="0.15">
      <c r="C47" s="280" t="s">
        <v>6</v>
      </c>
      <c r="D47" s="283" t="s">
        <v>7</v>
      </c>
      <c r="E47" s="284"/>
      <c r="F47" s="284"/>
      <c r="G47" s="284"/>
      <c r="H47" s="285"/>
      <c r="I47" s="239" t="str">
        <f>IF(入力!$D$21="","",入力!$D$21)</f>
        <v/>
      </c>
      <c r="J47" s="148"/>
      <c r="K47" s="148"/>
      <c r="L47" s="148"/>
      <c r="M47" s="148"/>
      <c r="N47" s="148"/>
      <c r="O47" s="148"/>
      <c r="P47" s="148"/>
      <c r="Q47" s="149"/>
      <c r="R47" s="8"/>
      <c r="S47" s="8"/>
      <c r="T47" s="280" t="s">
        <v>6</v>
      </c>
      <c r="U47" s="283" t="s">
        <v>7</v>
      </c>
      <c r="V47" s="284"/>
      <c r="W47" s="284"/>
      <c r="X47" s="284"/>
      <c r="Y47" s="285"/>
      <c r="Z47" s="239" t="str">
        <f>IF(入力!$D$21="","",入力!$D$21)</f>
        <v/>
      </c>
      <c r="AA47" s="148"/>
      <c r="AB47" s="148"/>
      <c r="AC47" s="148"/>
      <c r="AD47" s="148"/>
      <c r="AE47" s="148"/>
      <c r="AF47" s="148"/>
      <c r="AG47" s="148"/>
      <c r="AH47" s="149"/>
      <c r="AI47" s="8"/>
    </row>
    <row r="48" spans="3:35" ht="11.1" customHeight="1" x14ac:dyDescent="0.15">
      <c r="C48" s="281"/>
      <c r="D48" s="290" t="s">
        <v>1</v>
      </c>
      <c r="E48" s="291"/>
      <c r="F48" s="291"/>
      <c r="G48" s="291"/>
      <c r="H48" s="292"/>
      <c r="I48" s="240"/>
      <c r="J48" s="150"/>
      <c r="K48" s="150"/>
      <c r="L48" s="150"/>
      <c r="M48" s="150"/>
      <c r="N48" s="150"/>
      <c r="O48" s="150"/>
      <c r="P48" s="150"/>
      <c r="Q48" s="151"/>
      <c r="R48" s="8"/>
      <c r="S48" s="8"/>
      <c r="T48" s="281"/>
      <c r="U48" s="290" t="s">
        <v>1</v>
      </c>
      <c r="V48" s="291"/>
      <c r="W48" s="291"/>
      <c r="X48" s="291"/>
      <c r="Y48" s="292"/>
      <c r="Z48" s="240"/>
      <c r="AA48" s="150"/>
      <c r="AB48" s="150"/>
      <c r="AC48" s="150"/>
      <c r="AD48" s="150"/>
      <c r="AE48" s="150"/>
      <c r="AF48" s="150"/>
      <c r="AG48" s="150"/>
      <c r="AH48" s="151"/>
      <c r="AI48" s="8"/>
    </row>
    <row r="49" spans="3:35" ht="11.1" customHeight="1" x14ac:dyDescent="0.15">
      <c r="C49" s="281"/>
      <c r="D49" s="158" t="s">
        <v>3</v>
      </c>
      <c r="E49" s="159"/>
      <c r="F49" s="159"/>
      <c r="G49" s="159"/>
      <c r="H49" s="160"/>
      <c r="I49" s="227" t="str">
        <f>IF(入力!$D$19="","",入力!$D$19)</f>
        <v/>
      </c>
      <c r="J49" s="228"/>
      <c r="K49" s="228"/>
      <c r="L49" s="228"/>
      <c r="M49" s="228"/>
      <c r="N49" s="234" t="s">
        <v>34</v>
      </c>
      <c r="O49" s="277" t="str">
        <f>IF(入力!$D$23="","",入力!$D$23)</f>
        <v/>
      </c>
      <c r="P49" s="277"/>
      <c r="Q49" s="278"/>
      <c r="R49" s="9"/>
      <c r="S49" s="9"/>
      <c r="T49" s="281"/>
      <c r="U49" s="158" t="s">
        <v>3</v>
      </c>
      <c r="V49" s="159"/>
      <c r="W49" s="159"/>
      <c r="X49" s="159"/>
      <c r="Y49" s="160"/>
      <c r="Z49" s="227" t="str">
        <f>IF(入力!$D$19="","",入力!$D$19)</f>
        <v/>
      </c>
      <c r="AA49" s="228"/>
      <c r="AB49" s="228"/>
      <c r="AC49" s="228"/>
      <c r="AD49" s="228"/>
      <c r="AE49" s="234" t="s">
        <v>34</v>
      </c>
      <c r="AF49" s="277" t="str">
        <f>IF(入力!$D$23="","",入力!$D$23)</f>
        <v/>
      </c>
      <c r="AG49" s="277"/>
      <c r="AH49" s="278"/>
      <c r="AI49" s="9"/>
    </row>
    <row r="50" spans="3:35" ht="11.1" customHeight="1" x14ac:dyDescent="0.15">
      <c r="C50" s="282"/>
      <c r="D50" s="177" t="s">
        <v>4</v>
      </c>
      <c r="E50" s="178"/>
      <c r="F50" s="178"/>
      <c r="G50" s="178"/>
      <c r="H50" s="179"/>
      <c r="I50" s="274"/>
      <c r="J50" s="275"/>
      <c r="K50" s="275"/>
      <c r="L50" s="275"/>
      <c r="M50" s="275"/>
      <c r="N50" s="276"/>
      <c r="O50" s="173"/>
      <c r="P50" s="173"/>
      <c r="Q50" s="279"/>
      <c r="R50" s="9"/>
      <c r="S50" s="9"/>
      <c r="T50" s="282"/>
      <c r="U50" s="177" t="s">
        <v>4</v>
      </c>
      <c r="V50" s="178"/>
      <c r="W50" s="178"/>
      <c r="X50" s="178"/>
      <c r="Y50" s="179"/>
      <c r="Z50" s="274"/>
      <c r="AA50" s="275"/>
      <c r="AB50" s="275"/>
      <c r="AC50" s="275"/>
      <c r="AD50" s="275"/>
      <c r="AE50" s="276"/>
      <c r="AF50" s="173"/>
      <c r="AG50" s="173"/>
      <c r="AH50" s="279"/>
      <c r="AI50" s="9"/>
    </row>
    <row r="51" spans="3:35" ht="5.0999999999999996" customHeight="1" x14ac:dyDescent="0.15">
      <c r="C51" s="10"/>
      <c r="D51" s="10"/>
      <c r="E51" s="10"/>
      <c r="F51" s="10"/>
      <c r="G51" s="10"/>
      <c r="H51" s="10"/>
      <c r="I51" s="10"/>
      <c r="J51" s="11"/>
      <c r="K51" s="11"/>
      <c r="L51" s="34"/>
      <c r="M51" s="34"/>
      <c r="N51" s="34"/>
      <c r="O51" s="34"/>
      <c r="P51" s="34"/>
      <c r="Q51" s="35"/>
      <c r="R51" s="3"/>
      <c r="S51" s="3"/>
      <c r="T51" s="10"/>
      <c r="U51" s="10"/>
      <c r="V51" s="10"/>
      <c r="W51" s="10"/>
      <c r="X51" s="10"/>
      <c r="Y51" s="10"/>
      <c r="Z51" s="10"/>
      <c r="AA51" s="11"/>
      <c r="AB51" s="11"/>
      <c r="AC51" s="34"/>
      <c r="AD51" s="34"/>
      <c r="AE51" s="34"/>
      <c r="AF51" s="34"/>
      <c r="AG51" s="34"/>
      <c r="AH51" s="35"/>
      <c r="AI51" s="3"/>
    </row>
    <row r="52" spans="3:35" ht="15" customHeight="1" x14ac:dyDescent="0.15">
      <c r="C52" s="47" t="s">
        <v>26</v>
      </c>
      <c r="D52" s="40" t="s">
        <v>31</v>
      </c>
      <c r="E52" s="268" t="str">
        <f>IF(入力!$D$27="","",入力!$D$27)</f>
        <v/>
      </c>
      <c r="F52" s="268"/>
      <c r="G52" s="268"/>
      <c r="H52" s="268"/>
      <c r="I52" s="268"/>
      <c r="J52" s="269"/>
      <c r="K52" s="41" t="s">
        <v>33</v>
      </c>
      <c r="L52" s="268" t="str">
        <f>IF(入力!$G$27="","",入力!$G$27)</f>
        <v/>
      </c>
      <c r="M52" s="268"/>
      <c r="N52" s="268"/>
      <c r="O52" s="270"/>
      <c r="P52" s="271" t="s">
        <v>36</v>
      </c>
      <c r="Q52" s="272"/>
      <c r="R52" s="3"/>
      <c r="S52" s="3"/>
      <c r="T52" s="47" t="s">
        <v>26</v>
      </c>
      <c r="U52" s="40" t="s">
        <v>31</v>
      </c>
      <c r="V52" s="268" t="str">
        <f>IF(入力!$D$27="","",入力!$D$27)</f>
        <v/>
      </c>
      <c r="W52" s="268"/>
      <c r="X52" s="268"/>
      <c r="Y52" s="268"/>
      <c r="Z52" s="268"/>
      <c r="AA52" s="269"/>
      <c r="AB52" s="41" t="s">
        <v>33</v>
      </c>
      <c r="AC52" s="268" t="str">
        <f>IF(入力!$G$27="","",入力!$G$27)</f>
        <v/>
      </c>
      <c r="AD52" s="268"/>
      <c r="AE52" s="268"/>
      <c r="AF52" s="270"/>
      <c r="AG52" s="271" t="s">
        <v>36</v>
      </c>
      <c r="AH52" s="272"/>
      <c r="AI52" s="3"/>
    </row>
    <row r="53" spans="3:35" ht="3" customHeight="1" x14ac:dyDescent="0.15">
      <c r="O53" s="43"/>
      <c r="R53" s="12"/>
      <c r="S53" s="12"/>
    </row>
    <row r="54" spans="3:35" x14ac:dyDescent="0.15">
      <c r="R54" s="12"/>
      <c r="AG54" s="15"/>
      <c r="AH54" s="14"/>
    </row>
    <row r="55" spans="3:35" x14ac:dyDescent="0.15">
      <c r="AH55" s="14" t="s">
        <v>23</v>
      </c>
    </row>
    <row r="56" spans="3:35" x14ac:dyDescent="0.15">
      <c r="AH56" s="14" t="s">
        <v>22</v>
      </c>
    </row>
    <row r="57" spans="3:35" x14ac:dyDescent="0.15">
      <c r="AE57" s="112"/>
      <c r="AF57" s="112"/>
      <c r="AG57" s="112"/>
      <c r="AH57" s="112"/>
    </row>
    <row r="58" spans="3:35" x14ac:dyDescent="0.15">
      <c r="AH58" s="16"/>
    </row>
  </sheetData>
  <sheetProtection sheet="1" objects="1" scenarios="1" selectLockedCells="1"/>
  <mergeCells count="225">
    <mergeCell ref="AE57:AH57"/>
    <mergeCell ref="AE49:AE50"/>
    <mergeCell ref="AF49:AH50"/>
    <mergeCell ref="D50:H50"/>
    <mergeCell ref="U50:Y50"/>
    <mergeCell ref="E52:J52"/>
    <mergeCell ref="L52:O52"/>
    <mergeCell ref="P52:Q52"/>
    <mergeCell ref="V52:AA52"/>
    <mergeCell ref="AC52:AF52"/>
    <mergeCell ref="AG52:AH52"/>
    <mergeCell ref="D49:H49"/>
    <mergeCell ref="I49:M50"/>
    <mergeCell ref="N49:N50"/>
    <mergeCell ref="O49:Q50"/>
    <mergeCell ref="U49:Y49"/>
    <mergeCell ref="Z49:AD50"/>
    <mergeCell ref="D46:Q46"/>
    <mergeCell ref="U46:AH46"/>
    <mergeCell ref="C47:C50"/>
    <mergeCell ref="D47:H47"/>
    <mergeCell ref="I47:Q48"/>
    <mergeCell ref="T47:T50"/>
    <mergeCell ref="U47:Y47"/>
    <mergeCell ref="Z47:AH48"/>
    <mergeCell ref="D48:H48"/>
    <mergeCell ref="U48:Y48"/>
    <mergeCell ref="AB44:AE44"/>
    <mergeCell ref="AF44:AH44"/>
    <mergeCell ref="K45:N45"/>
    <mergeCell ref="O45:Q45"/>
    <mergeCell ref="AB45:AE45"/>
    <mergeCell ref="AF45:AH45"/>
    <mergeCell ref="C44:G45"/>
    <mergeCell ref="H44:J45"/>
    <mergeCell ref="K44:N44"/>
    <mergeCell ref="O44:Q44"/>
    <mergeCell ref="T44:X45"/>
    <mergeCell ref="Y44:AA45"/>
    <mergeCell ref="AB42:AE42"/>
    <mergeCell ref="AF42:AH42"/>
    <mergeCell ref="K43:N43"/>
    <mergeCell ref="O43:Q43"/>
    <mergeCell ref="AB43:AE43"/>
    <mergeCell ref="AF43:AH43"/>
    <mergeCell ref="C42:G43"/>
    <mergeCell ref="H42:J43"/>
    <mergeCell ref="K42:N42"/>
    <mergeCell ref="O42:Q42"/>
    <mergeCell ref="T42:X43"/>
    <mergeCell ref="Y42:AA43"/>
    <mergeCell ref="K41:N41"/>
    <mergeCell ref="O41:Q41"/>
    <mergeCell ref="AB41:AE41"/>
    <mergeCell ref="AF41:AH41"/>
    <mergeCell ref="C40:G41"/>
    <mergeCell ref="H40:J41"/>
    <mergeCell ref="K40:N40"/>
    <mergeCell ref="O40:Q40"/>
    <mergeCell ref="T40:X41"/>
    <mergeCell ref="Y40:AA41"/>
    <mergeCell ref="U34:Y34"/>
    <mergeCell ref="C35:G35"/>
    <mergeCell ref="H35:J35"/>
    <mergeCell ref="K35:N35"/>
    <mergeCell ref="O35:Q35"/>
    <mergeCell ref="T35:X35"/>
    <mergeCell ref="Y35:AA35"/>
    <mergeCell ref="AB40:AE40"/>
    <mergeCell ref="AF40:AH40"/>
    <mergeCell ref="H38:J39"/>
    <mergeCell ref="K38:N38"/>
    <mergeCell ref="O38:Q38"/>
    <mergeCell ref="T38:X39"/>
    <mergeCell ref="Y38:AA39"/>
    <mergeCell ref="AB38:AE38"/>
    <mergeCell ref="AF38:AH38"/>
    <mergeCell ref="K39:N39"/>
    <mergeCell ref="O39:Q39"/>
    <mergeCell ref="AB39:AE39"/>
    <mergeCell ref="AF39:AH39"/>
    <mergeCell ref="C38:G39"/>
    <mergeCell ref="D32:H32"/>
    <mergeCell ref="U32:Y32"/>
    <mergeCell ref="C33:C34"/>
    <mergeCell ref="D33:H33"/>
    <mergeCell ref="I33:Q34"/>
    <mergeCell ref="T33:T34"/>
    <mergeCell ref="U33:Y33"/>
    <mergeCell ref="Z33:AH34"/>
    <mergeCell ref="D34:H34"/>
    <mergeCell ref="AB35:AE35"/>
    <mergeCell ref="AF35:AH35"/>
    <mergeCell ref="C36:G37"/>
    <mergeCell ref="H36:J37"/>
    <mergeCell ref="K36:N36"/>
    <mergeCell ref="O36:Q36"/>
    <mergeCell ref="T36:X37"/>
    <mergeCell ref="Y36:AA37"/>
    <mergeCell ref="AB36:AE36"/>
    <mergeCell ref="AF36:AH36"/>
    <mergeCell ref="AB37:AE37"/>
    <mergeCell ref="AF37:AH37"/>
    <mergeCell ref="K37:N37"/>
    <mergeCell ref="O37:Q37"/>
    <mergeCell ref="F29:G29"/>
    <mergeCell ref="W29:X29"/>
    <mergeCell ref="C31:C32"/>
    <mergeCell ref="D31:H31"/>
    <mergeCell ref="I31:Q32"/>
    <mergeCell ref="T31:T32"/>
    <mergeCell ref="U31:Y31"/>
    <mergeCell ref="AE22:AE23"/>
    <mergeCell ref="AF22:AH23"/>
    <mergeCell ref="D23:H23"/>
    <mergeCell ref="U23:Y23"/>
    <mergeCell ref="E25:J25"/>
    <mergeCell ref="L25:O25"/>
    <mergeCell ref="P25:Q25"/>
    <mergeCell ref="V25:AA25"/>
    <mergeCell ref="AC25:AF25"/>
    <mergeCell ref="AG25:AH25"/>
    <mergeCell ref="D22:H22"/>
    <mergeCell ref="I22:M23"/>
    <mergeCell ref="N22:N23"/>
    <mergeCell ref="O22:Q23"/>
    <mergeCell ref="U22:Y22"/>
    <mergeCell ref="Z22:AD23"/>
    <mergeCell ref="Z31:AH32"/>
    <mergeCell ref="D19:Q19"/>
    <mergeCell ref="U19:AH19"/>
    <mergeCell ref="C20:C23"/>
    <mergeCell ref="D20:H20"/>
    <mergeCell ref="I20:Q21"/>
    <mergeCell ref="T20:T23"/>
    <mergeCell ref="U20:Y20"/>
    <mergeCell ref="Z20:AH21"/>
    <mergeCell ref="D21:H21"/>
    <mergeCell ref="U21:Y21"/>
    <mergeCell ref="C15:G16"/>
    <mergeCell ref="H15:J16"/>
    <mergeCell ref="K15:N15"/>
    <mergeCell ref="O15:Q15"/>
    <mergeCell ref="T15:X16"/>
    <mergeCell ref="Y15:AA16"/>
    <mergeCell ref="AB17:AE17"/>
    <mergeCell ref="AF17:AH17"/>
    <mergeCell ref="K18:N18"/>
    <mergeCell ref="O18:Q18"/>
    <mergeCell ref="AB18:AE18"/>
    <mergeCell ref="AF18:AH18"/>
    <mergeCell ref="C17:G18"/>
    <mergeCell ref="H17:J18"/>
    <mergeCell ref="K17:N17"/>
    <mergeCell ref="O17:Q17"/>
    <mergeCell ref="T17:X18"/>
    <mergeCell ref="Y17:AA18"/>
    <mergeCell ref="AB15:AE15"/>
    <mergeCell ref="AF15:AH15"/>
    <mergeCell ref="K16:N16"/>
    <mergeCell ref="O16:Q16"/>
    <mergeCell ref="AB16:AE16"/>
    <mergeCell ref="AF16:AH16"/>
    <mergeCell ref="AB13:AE13"/>
    <mergeCell ref="AF13:AH13"/>
    <mergeCell ref="K14:N14"/>
    <mergeCell ref="O14:Q14"/>
    <mergeCell ref="AB14:AE14"/>
    <mergeCell ref="AF14:AH14"/>
    <mergeCell ref="C13:G14"/>
    <mergeCell ref="H13:J14"/>
    <mergeCell ref="K13:N13"/>
    <mergeCell ref="O13:Q13"/>
    <mergeCell ref="T13:X14"/>
    <mergeCell ref="Y13:AA14"/>
    <mergeCell ref="C4:C5"/>
    <mergeCell ref="D4:H4"/>
    <mergeCell ref="I4:Q5"/>
    <mergeCell ref="T4:T5"/>
    <mergeCell ref="U4:Y4"/>
    <mergeCell ref="U7:Y7"/>
    <mergeCell ref="C8:G8"/>
    <mergeCell ref="H8:J8"/>
    <mergeCell ref="K8:N8"/>
    <mergeCell ref="O8:Q8"/>
    <mergeCell ref="T8:X8"/>
    <mergeCell ref="Y8:AA8"/>
    <mergeCell ref="Z4:AH5"/>
    <mergeCell ref="D5:H5"/>
    <mergeCell ref="U5:Y5"/>
    <mergeCell ref="C6:C7"/>
    <mergeCell ref="D6:H6"/>
    <mergeCell ref="I6:Q7"/>
    <mergeCell ref="AF8:AH8"/>
    <mergeCell ref="T6:T7"/>
    <mergeCell ref="U6:Y6"/>
    <mergeCell ref="Z6:AH7"/>
    <mergeCell ref="D7:H7"/>
    <mergeCell ref="AB12:AE12"/>
    <mergeCell ref="AF12:AH12"/>
    <mergeCell ref="K10:N10"/>
    <mergeCell ref="O10:Q10"/>
    <mergeCell ref="AF9:AH9"/>
    <mergeCell ref="AF10:AH10"/>
    <mergeCell ref="C11:G12"/>
    <mergeCell ref="H11:J12"/>
    <mergeCell ref="K11:N11"/>
    <mergeCell ref="O11:Q11"/>
    <mergeCell ref="T11:X12"/>
    <mergeCell ref="Y11:AA12"/>
    <mergeCell ref="AB11:AE11"/>
    <mergeCell ref="AF11:AH11"/>
    <mergeCell ref="K12:N12"/>
    <mergeCell ref="O12:Q12"/>
    <mergeCell ref="F2:G2"/>
    <mergeCell ref="W2:X2"/>
    <mergeCell ref="C9:G10"/>
    <mergeCell ref="H9:J10"/>
    <mergeCell ref="K9:N9"/>
    <mergeCell ref="O9:Q9"/>
    <mergeCell ref="T9:X10"/>
    <mergeCell ref="Y9:AA10"/>
    <mergeCell ref="AB9:AE9"/>
    <mergeCell ref="AB10:AE10"/>
    <mergeCell ref="AB8:AE8"/>
  </mergeCells>
  <phoneticPr fontId="11"/>
  <pageMargins left="7.874015748031496E-2" right="7.874015748031496E-2" top="0.23622047244094491" bottom="0.23622047244094491" header="0" footer="0"/>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データ</vt:lpstr>
      <vt:lpstr>入力</vt:lpstr>
      <vt:lpstr>印刷(1) ﾏｲﾅﾝﾊﾞ-対応</vt:lpstr>
      <vt:lpstr>印刷(2) ﾏｲﾅﾝﾊﾞ-対応</vt:lpstr>
      <vt:lpstr>印刷(1) ﾏｲﾅﾝﾊﾞ-無</vt:lpstr>
      <vt:lpstr>印刷(2) ﾏｲﾅﾝﾊﾞ-無</vt:lpstr>
      <vt:lpstr>印刷(以前の書式1)</vt:lpstr>
      <vt:lpstr>印刷(以前の書式2)</vt:lpstr>
      <vt:lpstr>'印刷(1) ﾏｲﾅﾝﾊﾞ-対応'!Print_Area</vt:lpstr>
      <vt:lpstr>'印刷(1) ﾏｲﾅﾝﾊﾞ-無'!Print_Area</vt:lpstr>
      <vt:lpstr>'印刷(2) ﾏｲﾅﾝﾊﾞ-対応'!Print_Area</vt:lpstr>
      <vt:lpstr>'印刷(2) ﾏｲﾅﾝﾊﾞ-無'!Print_Area</vt:lpstr>
      <vt:lpstr>'印刷(以前の書式1)'!Print_Area</vt:lpstr>
      <vt:lpstr>'印刷(以前の書式2)'!Print_Area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2019-09-04T02:09:26Z</dcterms:modified>
</cp:coreProperties>
</file>